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50" yWindow="300" windowWidth="8940" windowHeight="4320" tabRatio="773"/>
  </bookViews>
  <sheets>
    <sheet name="EDO. DE RES." sheetId="2" r:id="rId1"/>
    <sheet name=" PARTIC. Y APORTACIO" sheetId="12" state="hidden" r:id="rId2"/>
    <sheet name="SERV. PERSONALES" sheetId="11" state="hidden" r:id="rId3"/>
    <sheet name="MATER. Y SUMINIS." sheetId="9" state="hidden" r:id="rId4"/>
    <sheet name="SERV. GENERALES" sheetId="10" state="hidden" r:id="rId5"/>
    <sheet name="PENSIONES Y JUBIL." sheetId="17" state="hidden" r:id="rId6"/>
    <sheet name="BIENES MUEBLES" sheetId="8" state="hidden" r:id="rId7"/>
    <sheet name="ANEXOS" sheetId="3" state="hidden" r:id="rId8"/>
    <sheet name="CONTENIDO" sheetId="14" state="hidden" r:id="rId9"/>
    <sheet name="LOGOTIPO" sheetId="16" state="hidden" r:id="rId10"/>
  </sheets>
  <externalReferences>
    <externalReference r:id="rId11"/>
  </externalReferences>
  <definedNames>
    <definedName name="_xlnm.Print_Area" localSheetId="7">ANEXOS!$B$1:$H$31</definedName>
  </definedNames>
  <calcPr calcId="145621"/>
</workbook>
</file>

<file path=xl/calcChain.xml><?xml version="1.0" encoding="utf-8"?>
<calcChain xmlns="http://schemas.openxmlformats.org/spreadsheetml/2006/main">
  <c r="D34" i="10" l="1"/>
  <c r="C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D8" i="10"/>
  <c r="D19" i="9"/>
  <c r="C19" i="9"/>
  <c r="E18" i="9"/>
  <c r="E17" i="9"/>
  <c r="E16" i="9"/>
  <c r="E15" i="9"/>
  <c r="E14" i="9"/>
  <c r="E13" i="9"/>
  <c r="E12" i="9"/>
  <c r="E11" i="9"/>
  <c r="E10" i="9"/>
  <c r="E9" i="9"/>
  <c r="E19" i="9" s="1"/>
  <c r="D8" i="9"/>
  <c r="E23" i="11"/>
  <c r="E22" i="11"/>
  <c r="E21" i="11"/>
  <c r="C20" i="11"/>
  <c r="E20" i="11" s="1"/>
  <c r="C19" i="11"/>
  <c r="E19" i="11" s="1"/>
  <c r="C18" i="11"/>
  <c r="E18" i="11" s="1"/>
  <c r="E17" i="11"/>
  <c r="C16" i="11"/>
  <c r="E16" i="11" s="1"/>
  <c r="D15" i="11"/>
  <c r="D24" i="11" s="1"/>
  <c r="C15" i="11"/>
  <c r="E14" i="11"/>
  <c r="E13" i="11"/>
  <c r="C12" i="11"/>
  <c r="E12" i="11" s="1"/>
  <c r="E10" i="11"/>
  <c r="C9" i="11"/>
  <c r="E9" i="11" s="1"/>
  <c r="D8" i="11"/>
  <c r="D12" i="12"/>
  <c r="E11" i="12"/>
  <c r="C10" i="12"/>
  <c r="E10" i="12" s="1"/>
  <c r="E12" i="12" s="1"/>
  <c r="E9" i="12"/>
  <c r="D9" i="12"/>
  <c r="D22" i="2"/>
  <c r="C22" i="2"/>
  <c r="E22" i="2" s="1"/>
  <c r="D21" i="2"/>
  <c r="C21" i="2"/>
  <c r="D20" i="2"/>
  <c r="C20" i="2"/>
  <c r="E20" i="2" s="1"/>
  <c r="D19" i="2"/>
  <c r="C19" i="2"/>
  <c r="E19" i="2" s="1"/>
  <c r="D18" i="2"/>
  <c r="D23" i="2" s="1"/>
  <c r="C18" i="2"/>
  <c r="E18" i="2" s="1"/>
  <c r="F17" i="2"/>
  <c r="C17" i="2"/>
  <c r="D16" i="2"/>
  <c r="C16" i="2"/>
  <c r="D11" i="2"/>
  <c r="D12" i="2" s="1"/>
  <c r="D26" i="2" s="1"/>
  <c r="C11" i="2"/>
  <c r="C12" i="2" s="1"/>
  <c r="F10" i="2"/>
  <c r="E10" i="2"/>
  <c r="E17" i="2" s="1"/>
  <c r="D10" i="2"/>
  <c r="D17" i="2" s="1"/>
  <c r="E34" i="10" l="1"/>
  <c r="C24" i="11"/>
  <c r="C12" i="12"/>
  <c r="E21" i="2"/>
  <c r="E11" i="2"/>
  <c r="E12" i="2" s="1"/>
  <c r="E15" i="11"/>
  <c r="E11" i="11"/>
  <c r="F12" i="2"/>
  <c r="E23" i="2"/>
  <c r="F23" i="2" s="1"/>
  <c r="F20" i="2"/>
  <c r="F19" i="2"/>
  <c r="F11" i="2"/>
  <c r="C23" i="2"/>
  <c r="C26" i="2" s="1"/>
  <c r="E24" i="11" l="1"/>
  <c r="F18" i="2"/>
  <c r="F21" i="2"/>
  <c r="E26" i="2"/>
  <c r="F26" i="2"/>
  <c r="F22" i="2"/>
  <c r="O12" i="8" l="1"/>
  <c r="O9" i="17"/>
  <c r="O10" i="17" s="1"/>
  <c r="C19" i="8"/>
  <c r="D19" i="8"/>
  <c r="E19" i="8"/>
  <c r="F19" i="8"/>
  <c r="G19" i="8"/>
  <c r="H19" i="8"/>
  <c r="I19" i="8"/>
  <c r="J19" i="8"/>
  <c r="K19" i="8"/>
  <c r="L19" i="8"/>
  <c r="M19" i="8"/>
  <c r="N19" i="8"/>
  <c r="N10" i="17"/>
  <c r="M10" i="17"/>
  <c r="L10" i="17"/>
  <c r="K10" i="17"/>
  <c r="J10" i="17"/>
  <c r="I10" i="17"/>
  <c r="H10" i="17"/>
  <c r="G10" i="17"/>
  <c r="F10" i="17"/>
  <c r="E10" i="17"/>
  <c r="D10" i="17"/>
  <c r="C10" i="17"/>
  <c r="D8" i="17"/>
  <c r="E8" i="17" s="1"/>
  <c r="F8" i="17" s="1"/>
  <c r="G8" i="17" s="1"/>
  <c r="H8" i="17" s="1"/>
  <c r="I8" i="17" s="1"/>
  <c r="J8" i="17" s="1"/>
  <c r="K8" i="17" s="1"/>
  <c r="L8" i="17" s="1"/>
  <c r="M8" i="17" s="1"/>
  <c r="N8" i="17" s="1"/>
  <c r="O8" i="17" s="1"/>
  <c r="O18" i="8"/>
  <c r="O16" i="8"/>
  <c r="D9" i="8"/>
  <c r="E9" i="8" s="1"/>
  <c r="F9" i="8" s="1"/>
  <c r="G9" i="8" s="1"/>
  <c r="H9" i="8" s="1"/>
  <c r="I9" i="8" s="1"/>
  <c r="J9" i="8" s="1"/>
  <c r="O11" i="8"/>
  <c r="O19" i="8"/>
  <c r="O14" i="8"/>
  <c r="O15" i="8"/>
  <c r="O13" i="8"/>
  <c r="O17" i="8"/>
  <c r="O10" i="8"/>
  <c r="K9" i="8" l="1"/>
  <c r="M9" i="8"/>
  <c r="N9" i="8" l="1"/>
  <c r="O9" i="8" s="1"/>
  <c r="L9" i="8"/>
</calcChain>
</file>

<file path=xl/sharedStrings.xml><?xml version="1.0" encoding="utf-8"?>
<sst xmlns="http://schemas.openxmlformats.org/spreadsheetml/2006/main" count="205" uniqueCount="125">
  <si>
    <t>ELABORO:</t>
  </si>
  <si>
    <t>ANEXO I</t>
  </si>
  <si>
    <t>ANEXO II</t>
  </si>
  <si>
    <t>ANEXO III</t>
  </si>
  <si>
    <t>INGRESOS</t>
  </si>
  <si>
    <t>%</t>
  </si>
  <si>
    <t>EGRESOS</t>
  </si>
  <si>
    <t>Servicios Personales</t>
  </si>
  <si>
    <t>Servicios Generales</t>
  </si>
  <si>
    <t>Materiales y Suministros</t>
  </si>
  <si>
    <t xml:space="preserve">     Total Ingresos</t>
  </si>
  <si>
    <t xml:space="preserve">     Total Egresos</t>
  </si>
  <si>
    <t>ACUMULADO</t>
  </si>
  <si>
    <t xml:space="preserve">UTILIDAD O PERDIDA </t>
  </si>
  <si>
    <t>ANEXO V</t>
  </si>
  <si>
    <t>ENERO</t>
  </si>
  <si>
    <t>CONCEPTO</t>
  </si>
  <si>
    <t>TOTAL</t>
  </si>
  <si>
    <t>ANEXO IV</t>
  </si>
  <si>
    <t>SUBSIDIO ESTATAL</t>
  </si>
  <si>
    <t>PAPELERIA</t>
  </si>
  <si>
    <t>LIBROS Y REVISTAS</t>
  </si>
  <si>
    <t>PERIODICOS Y SUSCRIP.</t>
  </si>
  <si>
    <t>MAQUINARIA Y EQUIPO</t>
  </si>
  <si>
    <t>MOB. Y EQ. DE OF.</t>
  </si>
  <si>
    <t>EQ. EDUCACIONALES</t>
  </si>
  <si>
    <t>EQ. . DE TRANSPORTE</t>
  </si>
  <si>
    <t>HERRAMIENTAS</t>
  </si>
  <si>
    <t>FEBRERO</t>
  </si>
  <si>
    <t xml:space="preserve">ENERO 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</si>
  <si>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</si>
  <si>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</si>
  <si>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</si>
  <si>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</si>
  <si>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</si>
  <si>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</si>
  <si>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</si>
  <si>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</si>
  <si>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</si>
  <si>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</si>
  <si>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I. ESTADO DE RESULTADOS</t>
  </si>
  <si>
    <t>II. BALANCE GENERAL</t>
  </si>
  <si>
    <t xml:space="preserve">     DE RECURSOS</t>
  </si>
  <si>
    <t>SAR</t>
  </si>
  <si>
    <t>QUINQUENIOS</t>
  </si>
  <si>
    <t>DESPENSA</t>
  </si>
  <si>
    <t>IMSS</t>
  </si>
  <si>
    <t>ESTIMULO PUNTUALIDAD</t>
  </si>
  <si>
    <t>PENSION</t>
  </si>
  <si>
    <t>VIATICOS</t>
  </si>
  <si>
    <t>(PESOS M.N.)</t>
  </si>
  <si>
    <t>SUPLENCIAS</t>
  </si>
  <si>
    <t>SERV. AGUA Y CAFÉ</t>
  </si>
  <si>
    <t xml:space="preserve"> </t>
  </si>
  <si>
    <t>III. BALANZA DE COMPROBACIÓN</t>
  </si>
  <si>
    <t>IV. ESTADO DE ORIGEN Y APLICACIÓN</t>
  </si>
  <si>
    <t>EQ. DE AUDIO Y VIDEO</t>
  </si>
  <si>
    <t>CORREO Y MENSAJERIA</t>
  </si>
  <si>
    <t>SUBSIDIO ISR</t>
  </si>
  <si>
    <t>EQ. DE COMUNICACIÓN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</si>
  <si>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</si>
  <si>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ESTADO DE RESULTADOS</t>
  </si>
  <si>
    <t xml:space="preserve">      TRIBUNAL CONTENCIOSO ADMINISTRATIVO</t>
  </si>
  <si>
    <t xml:space="preserve">      INGRESOS</t>
  </si>
  <si>
    <t xml:space="preserve">        TRIBUNAL CONTENCIOSO ADMINISTRATIVO</t>
  </si>
  <si>
    <t xml:space="preserve">        SERVICIOS  PERSONALES</t>
  </si>
  <si>
    <t xml:space="preserve">    TRIBUNAL CONTENCIOSO ADMINISTRATIVO</t>
  </si>
  <si>
    <t xml:space="preserve">    SERVICIOS GENERALES</t>
  </si>
  <si>
    <t xml:space="preserve">    MATERIALES Y SUMINISTROS</t>
  </si>
  <si>
    <t xml:space="preserve">    ADQUISICIONES DE MAQ. MOB Y EQUIPO</t>
  </si>
  <si>
    <t xml:space="preserve">     TRIBUNAL CONTENCIOSO ADMINISTRATIVO                                     </t>
  </si>
  <si>
    <t>INDEMNIZACIÓN</t>
  </si>
  <si>
    <t>PRIMA DE ANTIGÜEDAD</t>
  </si>
  <si>
    <t>VEINTE DIAS POR AÑO</t>
  </si>
  <si>
    <t>C.P. ROMELIA PORTILLO CEDEÑO</t>
  </si>
  <si>
    <t>OFICIAL MAYOR</t>
  </si>
  <si>
    <t>OCTUBE</t>
  </si>
  <si>
    <t>CTA.</t>
  </si>
  <si>
    <t>4-2-1-0-0-0</t>
  </si>
  <si>
    <t>Participaciones y Aportaciones</t>
  </si>
  <si>
    <t>5-1-2-1-1-1</t>
  </si>
  <si>
    <t>5-1-2-1-5-2</t>
  </si>
  <si>
    <t>5-2-5-1-0-0</t>
  </si>
  <si>
    <t xml:space="preserve">    PENSIÓN</t>
  </si>
  <si>
    <t>5-6-1-0-0-0</t>
  </si>
  <si>
    <t>5-6-1-1-1-0</t>
  </si>
  <si>
    <t>EQU. DE CÓMPUTO Y TECNOLOGÍA</t>
  </si>
  <si>
    <t>Pensiones y Jubilaciones</t>
  </si>
  <si>
    <t>Bienes Muebles</t>
  </si>
  <si>
    <t>5-1-1-0-0-0</t>
  </si>
  <si>
    <t>5-1-2-0-0-0</t>
  </si>
  <si>
    <t>5-1-3-0-0-0</t>
  </si>
  <si>
    <t>5-2-5-0-0-0</t>
  </si>
  <si>
    <t>SUELDOS AL PERSONAL</t>
  </si>
  <si>
    <t>HONORARIOS ASIMI. A SALARIOS</t>
  </si>
  <si>
    <t>UTILERÍAS DE CÓMPUTO</t>
  </si>
  <si>
    <t>ART. LIMPIEZA</t>
  </si>
  <si>
    <t>SERV. AGUA POTABLE</t>
  </si>
  <si>
    <t>RENTA (SALA UNITARIA)</t>
  </si>
  <si>
    <t>RENTA (JDO.S QUERETARO)</t>
  </si>
  <si>
    <t>RENTA (ARCHIVO MUERTO)</t>
  </si>
  <si>
    <t>MTTO. Y CONSERV. EDIFICIO Y OFICINAS</t>
  </si>
  <si>
    <t>MTTO. EQU. DE CÓMPUTO</t>
  </si>
  <si>
    <t>MTTO. EQU. DE SERVICIO</t>
  </si>
  <si>
    <t>SERVICIO LIMPIEZA (JDOS, QUERETARO)</t>
  </si>
  <si>
    <t>SERVICIO LIMPIEZA (DOJ)</t>
  </si>
  <si>
    <t>TAXIS, CAMIONES Y ESTACIONAMIETNO</t>
  </si>
  <si>
    <t>ATENCION A FUNCIONARIOS Y EMPLEADOS</t>
  </si>
  <si>
    <t>SEGURO GTOS. MEDICOS MAYORES</t>
  </si>
  <si>
    <t xml:space="preserve">     DEL 01 AL 28 DE FEBRERO DE 2015</t>
  </si>
  <si>
    <t xml:space="preserve">      DEL 01 AL 28 DE FEBRERO DE 2015</t>
  </si>
  <si>
    <t xml:space="preserve">        DEL 01 AL 28  DE FEBRERO DE 2015</t>
  </si>
  <si>
    <t xml:space="preserve">    DEL 01 AL 28 DE FEBRERO DE 2015</t>
  </si>
  <si>
    <t>ADQ. LENTES</t>
  </si>
  <si>
    <t>CONMBUSTIBLES Y LUBRICANTES</t>
  </si>
  <si>
    <t>ENERGIA ELECTRICA</t>
  </si>
  <si>
    <t>TELEFONÍA</t>
  </si>
  <si>
    <t>RENTA (JDO. CADEREYTA)</t>
  </si>
  <si>
    <t>MTTO. VECHIC.</t>
  </si>
  <si>
    <t>POLIZA SEGURO AUTOS</t>
  </si>
  <si>
    <t>IMPUESTO SOBRE NOMINA</t>
  </si>
  <si>
    <t>PRIMA VACACIONAL</t>
  </si>
  <si>
    <t>GRATIFICACION FIN DE AÑO</t>
  </si>
  <si>
    <t>IMPRENTA</t>
  </si>
  <si>
    <t>MEDICAMENTOS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</si>
</sst>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_ ;\-#,##0\ "/>
    <numFmt numFmtId="167" formatCode="#,##0.00\ _€"/>
  </numFmts>
  <fonts count="18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3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12"/>
      <name val="Calibri"/>
      <family val="2"/>
    </font>
    <font>
      <b/>
      <sz val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165" fontId="3" fillId="3" borderId="7" xfId="0" applyNumberFormat="1" applyFont="1" applyFill="1" applyBorder="1"/>
    <xf numFmtId="165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5" fillId="2" borderId="10" xfId="1" applyFont="1" applyFill="1" applyBorder="1"/>
    <xf numFmtId="165" fontId="5" fillId="2" borderId="11" xfId="1" applyFont="1" applyFill="1" applyBorder="1"/>
    <xf numFmtId="0" fontId="3" fillId="3" borderId="7" xfId="0" applyFont="1" applyFill="1" applyBorder="1" applyAlignment="1">
      <alignment horizontal="center"/>
    </xf>
    <xf numFmtId="165" fontId="3" fillId="3" borderId="7" xfId="1" applyFont="1" applyFill="1" applyBorder="1" applyAlignment="1">
      <alignment horizontal="center"/>
    </xf>
    <xf numFmtId="165" fontId="5" fillId="2" borderId="12" xfId="1" applyFont="1" applyFill="1" applyBorder="1"/>
    <xf numFmtId="165" fontId="5" fillId="2" borderId="13" xfId="1" applyFont="1" applyFill="1" applyBorder="1"/>
    <xf numFmtId="165" fontId="3" fillId="3" borderId="5" xfId="1" applyFont="1" applyFill="1" applyBorder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2" xfId="0" applyFont="1" applyFill="1" applyBorder="1"/>
    <xf numFmtId="165" fontId="5" fillId="2" borderId="15" xfId="1" applyFont="1" applyFill="1" applyBorder="1"/>
    <xf numFmtId="165" fontId="5" fillId="2" borderId="16" xfId="1" applyFont="1" applyFill="1" applyBorder="1"/>
    <xf numFmtId="10" fontId="5" fillId="2" borderId="12" xfId="2" applyNumberFormat="1" applyFont="1" applyFill="1" applyBorder="1"/>
    <xf numFmtId="0" fontId="3" fillId="2" borderId="17" xfId="0" applyFont="1" applyFill="1" applyBorder="1" applyAlignment="1">
      <alignment horizontal="center"/>
    </xf>
    <xf numFmtId="0" fontId="5" fillId="2" borderId="10" xfId="0" applyFont="1" applyFill="1" applyBorder="1"/>
    <xf numFmtId="165" fontId="5" fillId="2" borderId="10" xfId="0" applyNumberFormat="1" applyFont="1" applyFill="1" applyBorder="1"/>
    <xf numFmtId="10" fontId="5" fillId="2" borderId="10" xfId="2" applyNumberFormat="1" applyFont="1" applyFill="1" applyBorder="1"/>
    <xf numFmtId="43" fontId="5" fillId="2" borderId="0" xfId="0" applyNumberFormat="1" applyFont="1" applyFill="1"/>
    <xf numFmtId="165" fontId="3" fillId="2" borderId="0" xfId="1" applyFont="1" applyFill="1" applyBorder="1"/>
    <xf numFmtId="165" fontId="5" fillId="2" borderId="0" xfId="0" applyNumberFormat="1" applyFont="1" applyFill="1"/>
    <xf numFmtId="165" fontId="5" fillId="2" borderId="18" xfId="1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0" xfId="0" applyFont="1" applyFill="1" applyBorder="1"/>
    <xf numFmtId="0" fontId="3" fillId="2" borderId="0" xfId="0" applyFont="1" applyFill="1" applyBorder="1"/>
    <xf numFmtId="0" fontId="5" fillId="2" borderId="14" xfId="0" applyFont="1" applyFill="1" applyBorder="1"/>
    <xf numFmtId="0" fontId="5" fillId="2" borderId="17" xfId="0" applyFont="1" applyFill="1" applyBorder="1"/>
    <xf numFmtId="165" fontId="5" fillId="2" borderId="21" xfId="1" applyFont="1" applyFill="1" applyBorder="1"/>
    <xf numFmtId="165" fontId="5" fillId="2" borderId="0" xfId="1" applyFont="1" applyFill="1" applyBorder="1"/>
    <xf numFmtId="4" fontId="5" fillId="2" borderId="0" xfId="0" applyNumberFormat="1" applyFont="1" applyFill="1" applyBorder="1"/>
    <xf numFmtId="0" fontId="5" fillId="2" borderId="22" xfId="0" applyFont="1" applyFill="1" applyBorder="1"/>
    <xf numFmtId="0" fontId="8" fillId="2" borderId="0" xfId="0" applyFont="1" applyFill="1"/>
    <xf numFmtId="0" fontId="9" fillId="2" borderId="0" xfId="0" applyFont="1" applyFill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0" xfId="0" applyFill="1"/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165" fontId="3" fillId="3" borderId="31" xfId="1" applyFont="1" applyFill="1" applyBorder="1"/>
    <xf numFmtId="166" fontId="5" fillId="2" borderId="0" xfId="0" applyNumberFormat="1" applyFont="1" applyFill="1"/>
    <xf numFmtId="0" fontId="5" fillId="2" borderId="32" xfId="0" applyFont="1" applyFill="1" applyBorder="1"/>
    <xf numFmtId="9" fontId="3" fillId="2" borderId="0" xfId="2" applyFont="1" applyFill="1"/>
    <xf numFmtId="9" fontId="5" fillId="2" borderId="0" xfId="0" applyNumberFormat="1" applyFont="1" applyFill="1"/>
    <xf numFmtId="164" fontId="5" fillId="2" borderId="0" xfId="0" applyNumberFormat="1" applyFont="1" applyFill="1"/>
    <xf numFmtId="0" fontId="5" fillId="4" borderId="14" xfId="0" applyFont="1" applyFill="1" applyBorder="1"/>
    <xf numFmtId="0" fontId="5" fillId="4" borderId="17" xfId="0" applyFont="1" applyFill="1" applyBorder="1"/>
    <xf numFmtId="167" fontId="5" fillId="2" borderId="0" xfId="0" applyNumberFormat="1" applyFont="1" applyFill="1"/>
    <xf numFmtId="4" fontId="5" fillId="2" borderId="9" xfId="0" applyNumberFormat="1" applyFont="1" applyFill="1" applyBorder="1"/>
    <xf numFmtId="4" fontId="2" fillId="2" borderId="9" xfId="0" applyNumberFormat="1" applyFont="1" applyFill="1" applyBorder="1" applyAlignment="1">
      <alignment horizontal="left"/>
    </xf>
    <xf numFmtId="10" fontId="5" fillId="2" borderId="0" xfId="2" applyNumberFormat="1" applyFont="1" applyFill="1"/>
    <xf numFmtId="0" fontId="5" fillId="3" borderId="33" xfId="0" applyFont="1" applyFill="1" applyBorder="1"/>
    <xf numFmtId="0" fontId="3" fillId="3" borderId="5" xfId="0" applyFont="1" applyFill="1" applyBorder="1"/>
    <xf numFmtId="0" fontId="3" fillId="2" borderId="19" xfId="0" applyFont="1" applyFill="1" applyBorder="1" applyAlignment="1">
      <alignment horizontal="center"/>
    </xf>
    <xf numFmtId="0" fontId="5" fillId="2" borderId="11" xfId="0" applyFont="1" applyFill="1" applyBorder="1"/>
    <xf numFmtId="165" fontId="3" fillId="3" borderId="34" xfId="1" applyFont="1" applyFill="1" applyBorder="1"/>
    <xf numFmtId="165" fontId="5" fillId="2" borderId="12" xfId="0" applyNumberFormat="1" applyFont="1" applyFill="1" applyBorder="1"/>
    <xf numFmtId="165" fontId="5" fillId="2" borderId="11" xfId="0" applyNumberFormat="1" applyFont="1" applyFill="1" applyBorder="1"/>
    <xf numFmtId="10" fontId="3" fillId="3" borderId="31" xfId="2" applyNumberFormat="1" applyFont="1" applyFill="1" applyBorder="1"/>
    <xf numFmtId="10" fontId="5" fillId="2" borderId="11" xfId="2" applyNumberFormat="1" applyFont="1" applyFill="1" applyBorder="1"/>
    <xf numFmtId="0" fontId="3" fillId="3" borderId="33" xfId="0" applyFont="1" applyFill="1" applyBorder="1" applyAlignment="1">
      <alignment horizontal="center"/>
    </xf>
    <xf numFmtId="0" fontId="5" fillId="2" borderId="16" xfId="0" applyFont="1" applyFill="1" applyBorder="1"/>
    <xf numFmtId="0" fontId="2" fillId="2" borderId="0" xfId="0" applyFont="1" applyFill="1" applyBorder="1"/>
    <xf numFmtId="165" fontId="5" fillId="2" borderId="35" xfId="1" applyFont="1" applyFill="1" applyBorder="1"/>
    <xf numFmtId="0" fontId="3" fillId="2" borderId="0" xfId="0" applyFont="1" applyFill="1" applyAlignment="1">
      <alignment horizontal="center"/>
    </xf>
    <xf numFmtId="0" fontId="5" fillId="2" borderId="36" xfId="0" applyFont="1" applyFill="1" applyBorder="1"/>
    <xf numFmtId="165" fontId="5" fillId="2" borderId="7" xfId="1" applyFont="1" applyFill="1" applyBorder="1"/>
    <xf numFmtId="165" fontId="5" fillId="2" borderId="37" xfId="1" applyFont="1" applyFill="1" applyBorder="1"/>
    <xf numFmtId="165" fontId="5" fillId="4" borderId="37" xfId="1" applyFont="1" applyFill="1" applyBorder="1"/>
    <xf numFmtId="165" fontId="5" fillId="4" borderId="7" xfId="1" applyFont="1" applyFill="1" applyBorder="1"/>
    <xf numFmtId="165" fontId="5" fillId="2" borderId="38" xfId="1" applyFont="1" applyFill="1" applyBorder="1"/>
    <xf numFmtId="165" fontId="5" fillId="2" borderId="5" xfId="1" applyFont="1" applyFill="1" applyBorder="1"/>
    <xf numFmtId="0" fontId="14" fillId="5" borderId="7" xfId="0" applyFont="1" applyFill="1" applyBorder="1" applyAlignment="1">
      <alignment horizontal="center"/>
    </xf>
    <xf numFmtId="165" fontId="14" fillId="5" borderId="7" xfId="0" applyNumberFormat="1" applyFont="1" applyFill="1" applyBorder="1"/>
    <xf numFmtId="0" fontId="3" fillId="5" borderId="7" xfId="0" applyFont="1" applyFill="1" applyBorder="1" applyAlignment="1">
      <alignment horizontal="center"/>
    </xf>
    <xf numFmtId="165" fontId="3" fillId="5" borderId="7" xfId="0" applyNumberFormat="1" applyFont="1" applyFill="1" applyBorder="1"/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/>
    <xf numFmtId="165" fontId="5" fillId="2" borderId="7" xfId="0" applyNumberFormat="1" applyFont="1" applyFill="1" applyBorder="1"/>
    <xf numFmtId="10" fontId="5" fillId="2" borderId="7" xfId="2" applyNumberFormat="1" applyFont="1" applyFill="1" applyBorder="1"/>
    <xf numFmtId="0" fontId="16" fillId="2" borderId="0" xfId="0" applyFont="1" applyFill="1"/>
    <xf numFmtId="0" fontId="5" fillId="4" borderId="32" xfId="0" applyFont="1" applyFill="1" applyBorder="1"/>
    <xf numFmtId="0" fontId="5" fillId="2" borderId="9" xfId="0" applyFont="1" applyFill="1" applyBorder="1"/>
    <xf numFmtId="165" fontId="5" fillId="2" borderId="4" xfId="1" applyFont="1" applyFill="1" applyBorder="1"/>
    <xf numFmtId="43" fontId="0" fillId="4" borderId="0" xfId="0" applyNumberFormat="1" applyFill="1"/>
    <xf numFmtId="0" fontId="5" fillId="2" borderId="39" xfId="0" applyFont="1" applyFill="1" applyBorder="1"/>
    <xf numFmtId="165" fontId="5" fillId="2" borderId="40" xfId="1" applyFont="1" applyFill="1" applyBorder="1"/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0" fillId="3" borderId="4" xfId="0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133350</xdr:colOff>
      <xdr:row>2</xdr:row>
      <xdr:rowOff>295275</xdr:rowOff>
    </xdr:to>
    <xdr:pic>
      <xdr:nvPicPr>
        <xdr:cNvPr id="102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28575</xdr:rowOff>
    </xdr:from>
    <xdr:to>
      <xdr:col>6</xdr:col>
      <xdr:colOff>581025</xdr:colOff>
      <xdr:row>4</xdr:row>
      <xdr:rowOff>0</xdr:rowOff>
    </xdr:to>
    <xdr:sp macro="" textlink="">
      <xdr:nvSpPr>
        <xdr:cNvPr id="13314" name="WordArt 2"/>
        <xdr:cNvSpPr>
          <a:spLocks noChangeArrowheads="1" noChangeShapeType="1" noTextEdit="1"/>
        </xdr:cNvSpPr>
      </xdr:nvSpPr>
      <xdr:spPr bwMode="auto">
        <a:xfrm>
          <a:off x="114300" y="523875"/>
          <a:ext cx="5038725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TRIBUNAL CONTENCIOSO ADMINISTRATIVO</a:t>
          </a:r>
        </a:p>
      </xdr:txBody>
    </xdr:sp>
    <xdr:clientData/>
  </xdr:twoCellAnchor>
  <xdr:twoCellAnchor>
    <xdr:from>
      <xdr:col>1</xdr:col>
      <xdr:colOff>704850</xdr:colOff>
      <xdr:row>4</xdr:row>
      <xdr:rowOff>123825</xdr:rowOff>
    </xdr:from>
    <xdr:to>
      <xdr:col>5</xdr:col>
      <xdr:colOff>9525</xdr:colOff>
      <xdr:row>5</xdr:row>
      <xdr:rowOff>104775</xdr:rowOff>
    </xdr:to>
    <xdr:sp macro="" textlink="">
      <xdr:nvSpPr>
        <xdr:cNvPr id="13315" name="WordArt 3"/>
        <xdr:cNvSpPr>
          <a:spLocks noChangeArrowheads="1" noChangeShapeType="1" noTextEdit="1"/>
        </xdr:cNvSpPr>
      </xdr:nvSpPr>
      <xdr:spPr bwMode="auto">
        <a:xfrm>
          <a:off x="1466850" y="857250"/>
          <a:ext cx="23526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OFICIALIA MAYOR</a:t>
          </a:r>
        </a:p>
      </xdr:txBody>
    </xdr:sp>
    <xdr:clientData/>
  </xdr:twoCellAnchor>
  <xdr:twoCellAnchor>
    <xdr:from>
      <xdr:col>1</xdr:col>
      <xdr:colOff>723900</xdr:colOff>
      <xdr:row>37</xdr:row>
      <xdr:rowOff>95250</xdr:rowOff>
    </xdr:from>
    <xdr:to>
      <xdr:col>5</xdr:col>
      <xdr:colOff>28575</xdr:colOff>
      <xdr:row>38</xdr:row>
      <xdr:rowOff>123825</xdr:rowOff>
    </xdr:to>
    <xdr:sp macro="" textlink="">
      <xdr:nvSpPr>
        <xdr:cNvPr id="13316" name="WordArt 4"/>
        <xdr:cNvSpPr>
          <a:spLocks noChangeArrowheads="1" noChangeShapeType="1" noTextEdit="1"/>
        </xdr:cNvSpPr>
      </xdr:nvSpPr>
      <xdr:spPr bwMode="auto">
        <a:xfrm>
          <a:off x="1485900" y="6248400"/>
          <a:ext cx="2352675" cy="266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"ESTADOS FINANCIEROS"</a:t>
          </a:r>
        </a:p>
      </xdr:txBody>
    </xdr:sp>
    <xdr:clientData/>
  </xdr:twoCellAnchor>
  <xdr:twoCellAnchor>
    <xdr:from>
      <xdr:col>2</xdr:col>
      <xdr:colOff>76200</xdr:colOff>
      <xdr:row>48</xdr:row>
      <xdr:rowOff>57150</xdr:rowOff>
    </xdr:from>
    <xdr:to>
      <xdr:col>4</xdr:col>
      <xdr:colOff>742950</xdr:colOff>
      <xdr:row>48</xdr:row>
      <xdr:rowOff>171450</xdr:rowOff>
    </xdr:to>
    <xdr:sp macro="" textlink="">
      <xdr:nvSpPr>
        <xdr:cNvPr id="13317" name="WordArt 5"/>
        <xdr:cNvSpPr>
          <a:spLocks noChangeArrowheads="1" noChangeShapeType="1" noTextEdit="1"/>
        </xdr:cNvSpPr>
      </xdr:nvSpPr>
      <xdr:spPr bwMode="auto">
        <a:xfrm>
          <a:off x="1600200" y="8067675"/>
          <a:ext cx="2190750" cy="114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AL 28</a:t>
          </a:r>
          <a:r>
            <a:rPr lang="en-US" sz="1800" kern="10" spc="0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 DE FEBRERO </a:t>
          </a: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DE 2015</a:t>
          </a:r>
        </a:p>
      </xdr:txBody>
    </xdr:sp>
    <xdr:clientData/>
  </xdr:twoCellAnchor>
  <xdr:twoCellAnchor>
    <xdr:from>
      <xdr:col>1</xdr:col>
      <xdr:colOff>219075</xdr:colOff>
      <xdr:row>10</xdr:row>
      <xdr:rowOff>95250</xdr:rowOff>
    </xdr:from>
    <xdr:to>
      <xdr:col>5</xdr:col>
      <xdr:colOff>523875</xdr:colOff>
      <xdr:row>32</xdr:row>
      <xdr:rowOff>152400</xdr:rowOff>
    </xdr:to>
    <xdr:pic>
      <xdr:nvPicPr>
        <xdr:cNvPr id="10245" name="7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876425"/>
          <a:ext cx="3352800" cy="361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142875</xdr:colOff>
      <xdr:row>3</xdr:row>
      <xdr:rowOff>180975</xdr:rowOff>
    </xdr:to>
    <xdr:pic>
      <xdr:nvPicPr>
        <xdr:cNvPr id="204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1</xdr:col>
      <xdr:colOff>161925</xdr:colOff>
      <xdr:row>3</xdr:row>
      <xdr:rowOff>114300</xdr:rowOff>
    </xdr:to>
    <xdr:pic>
      <xdr:nvPicPr>
        <xdr:cNvPr id="3073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4097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5121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6145" name="1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716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447675</xdr:colOff>
      <xdr:row>0</xdr:row>
      <xdr:rowOff>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0"/>
          <a:ext cx="50196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II. BALANCE GENERAL</a:t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7</xdr:col>
      <xdr:colOff>714375</xdr:colOff>
      <xdr:row>4</xdr:row>
      <xdr:rowOff>133350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381000" y="228600"/>
          <a:ext cx="5286375" cy="552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b="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RESULTADOS</a:t>
          </a:r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7</xdr:col>
      <xdr:colOff>723900</xdr:colOff>
      <xdr:row>16</xdr:row>
      <xdr:rowOff>57150</xdr:rowOff>
    </xdr:to>
    <xdr:sp macro="" textlink="">
      <xdr:nvSpPr>
        <xdr:cNvPr id="2052" name="WordArt 4"/>
        <xdr:cNvSpPr>
          <a:spLocks noChangeArrowheads="1" noChangeShapeType="1" noTextEdit="1"/>
        </xdr:cNvSpPr>
      </xdr:nvSpPr>
      <xdr:spPr bwMode="auto">
        <a:xfrm>
          <a:off x="381000" y="2752725"/>
          <a:ext cx="5295900" cy="1295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ESTADOS FINANCIEROS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FEBRERO, 2015</a:t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7</xdr:col>
      <xdr:colOff>714375</xdr:colOff>
      <xdr:row>29</xdr:row>
      <xdr:rowOff>66675</xdr:rowOff>
    </xdr:to>
    <xdr:sp macro="" textlink="">
      <xdr:nvSpPr>
        <xdr:cNvPr id="2053" name="WordArt 5"/>
        <xdr:cNvSpPr>
          <a:spLocks noChangeArrowheads="1" noChangeShapeType="1" noTextEdit="1"/>
        </xdr:cNvSpPr>
      </xdr:nvSpPr>
      <xdr:spPr bwMode="auto">
        <a:xfrm>
          <a:off x="381000" y="5753100"/>
          <a:ext cx="528637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ORIGEN Y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APLICACION DE RECURSOS</a:t>
          </a:r>
        </a:p>
      </xdr:txBody>
    </xdr:sp>
    <xdr:clientData/>
  </xdr:twoCellAnchor>
  <xdr:twoCellAnchor>
    <xdr:from>
      <xdr:col>1</xdr:col>
      <xdr:colOff>66675</xdr:colOff>
      <xdr:row>20</xdr:row>
      <xdr:rowOff>19050</xdr:rowOff>
    </xdr:from>
    <xdr:to>
      <xdr:col>7</xdr:col>
      <xdr:colOff>47625</xdr:colOff>
      <xdr:row>22</xdr:row>
      <xdr:rowOff>47625</xdr:rowOff>
    </xdr:to>
    <xdr:sp macro="" textlink="">
      <xdr:nvSpPr>
        <xdr:cNvPr id="2054" name="WordArt 6"/>
        <xdr:cNvSpPr>
          <a:spLocks noChangeArrowheads="1" noChangeShapeType="1" noTextEdit="1"/>
        </xdr:cNvSpPr>
      </xdr:nvSpPr>
      <xdr:spPr bwMode="auto">
        <a:xfrm>
          <a:off x="447675" y="4657725"/>
          <a:ext cx="45529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BALANZA DE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COMPROBACION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5</xdr:col>
      <xdr:colOff>409575</xdr:colOff>
      <xdr:row>2</xdr:row>
      <xdr:rowOff>38100</xdr:rowOff>
    </xdr:to>
    <xdr:sp macro="" textlink="">
      <xdr:nvSpPr>
        <xdr:cNvPr id="6145" name="WordArt 1"/>
        <xdr:cNvSpPr>
          <a:spLocks noChangeArrowheads="1" noChangeShapeType="1" noTextEdit="1"/>
        </xdr:cNvSpPr>
      </xdr:nvSpPr>
      <xdr:spPr bwMode="auto">
        <a:xfrm>
          <a:off x="1190625" y="0"/>
          <a:ext cx="302895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CONTENIDO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/Documentos/OM/KarlaMV/OFICIALIA%20MAYOR/A&#241;o%202015/Contabilidad%20(Edos.%20Financieros)/Ejercicio%202015/6.%20Edos.%20Financieros%20JUN%2015/2.%20ESTADO_DE_RESULTADOS_JUN%2015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DE RES."/>
      <sheetName val=" PARTIC. Y APORTACIO"/>
      <sheetName val="SERV. PERSONALES"/>
      <sheetName val="MATER. Y SUMINIS."/>
      <sheetName val="SERV. GENERALES"/>
      <sheetName val="PENSIONES Y JUBIL."/>
      <sheetName val="BIENES MUEBLES"/>
      <sheetName val="ANEXOS"/>
      <sheetName val="CONTENIDO"/>
      <sheetName val="LOGOTIPO"/>
    </sheetNames>
    <sheetDataSet>
      <sheetData sheetId="0"/>
      <sheetData sheetId="1">
        <row r="12">
          <cell r="C12">
            <v>1448604.48</v>
          </cell>
          <cell r="D12">
            <v>1522492.04</v>
          </cell>
        </row>
      </sheetData>
      <sheetData sheetId="2">
        <row r="24">
          <cell r="C24">
            <v>1295883.52</v>
          </cell>
          <cell r="D24">
            <v>1238199.74</v>
          </cell>
        </row>
      </sheetData>
      <sheetData sheetId="3">
        <row r="19">
          <cell r="C19">
            <v>25324.239999999998</v>
          </cell>
          <cell r="D19">
            <v>53490.659999999996</v>
          </cell>
        </row>
      </sheetData>
      <sheetData sheetId="4">
        <row r="44">
          <cell r="C44">
            <v>33880.719999999994</v>
          </cell>
          <cell r="D44">
            <v>137285.63999999998</v>
          </cell>
        </row>
      </sheetData>
      <sheetData sheetId="5">
        <row r="10">
          <cell r="C10">
            <v>93516</v>
          </cell>
          <cell r="D10">
            <v>93516</v>
          </cell>
        </row>
      </sheetData>
      <sheetData sheetId="6">
        <row r="19">
          <cell r="C19">
            <v>0</v>
          </cell>
          <cell r="D19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N51"/>
  <sheetViews>
    <sheetView tabSelected="1" topLeftCell="A19" workbookViewId="0">
      <selection activeCell="J7" sqref="J7"/>
    </sheetView>
  </sheetViews>
  <sheetFormatPr baseColWidth="10" defaultRowHeight="15" x14ac:dyDescent="0.25"/>
  <cols>
    <col min="1" max="1" width="11.42578125" style="23"/>
    <col min="2" max="2" width="36.85546875" style="23" customWidth="1"/>
    <col min="3" max="4" width="14.42578125" style="23" customWidth="1"/>
    <col min="5" max="5" width="15.5703125" style="23" bestFit="1" customWidth="1"/>
    <col min="6" max="6" width="13.85546875" style="23" bestFit="1" customWidth="1"/>
    <col min="7" max="7" width="13.140625" style="23" bestFit="1" customWidth="1"/>
    <col min="8" max="8" width="13.42578125" style="23" bestFit="1" customWidth="1"/>
    <col min="9" max="16384" width="11.42578125" style="23"/>
  </cols>
  <sheetData>
    <row r="1" spans="1:14" ht="24.75" x14ac:dyDescent="0.5">
      <c r="B1" s="109" t="s">
        <v>70</v>
      </c>
      <c r="C1" s="109"/>
      <c r="D1" s="109"/>
      <c r="E1" s="109"/>
      <c r="F1" s="109"/>
    </row>
    <row r="2" spans="1:14" ht="24.75" x14ac:dyDescent="0.5">
      <c r="B2" s="109" t="s">
        <v>61</v>
      </c>
      <c r="C2" s="109"/>
      <c r="D2" s="109"/>
      <c r="E2" s="109"/>
      <c r="F2" s="109"/>
    </row>
    <row r="3" spans="1:14" ht="24.75" x14ac:dyDescent="0.5">
      <c r="B3" s="109" t="s">
        <v>109</v>
      </c>
      <c r="C3" s="109"/>
      <c r="D3" s="109"/>
      <c r="E3" s="109"/>
      <c r="F3" s="109"/>
      <c r="J3" s="41"/>
    </row>
    <row r="4" spans="1:14" ht="27" x14ac:dyDescent="0.5">
      <c r="B4" s="110"/>
      <c r="C4" s="110"/>
      <c r="D4" s="110"/>
      <c r="E4" s="110"/>
      <c r="G4"/>
      <c r="J4" s="41"/>
    </row>
    <row r="5" spans="1:14" x14ac:dyDescent="0.25">
      <c r="E5" s="66"/>
      <c r="J5" s="41"/>
    </row>
    <row r="6" spans="1:14" x14ac:dyDescent="0.25">
      <c r="I6" s="65"/>
      <c r="J6" s="41"/>
    </row>
    <row r="8" spans="1:14" ht="15.75" thickBot="1" x14ac:dyDescent="0.3">
      <c r="A8" s="1" t="s">
        <v>4</v>
      </c>
    </row>
    <row r="9" spans="1:14" x14ac:dyDescent="0.25">
      <c r="A9" s="2" t="s">
        <v>77</v>
      </c>
      <c r="B9" s="2" t="s">
        <v>4</v>
      </c>
      <c r="C9" s="2" t="s">
        <v>29</v>
      </c>
      <c r="D9" s="2" t="s">
        <v>28</v>
      </c>
      <c r="E9" s="2" t="s">
        <v>12</v>
      </c>
      <c r="F9" s="4" t="s">
        <v>5</v>
      </c>
    </row>
    <row r="10" spans="1:14" ht="15.75" thickBot="1" x14ac:dyDescent="0.3">
      <c r="A10" s="5"/>
      <c r="B10" s="5"/>
      <c r="C10" s="6">
        <v>2015</v>
      </c>
      <c r="D10" s="6">
        <f>+C10</f>
        <v>2015</v>
      </c>
      <c r="E10" s="6">
        <f>+C10</f>
        <v>2015</v>
      </c>
      <c r="F10" s="8" t="str">
        <f>$E$9</f>
        <v>ACUMULADO</v>
      </c>
    </row>
    <row r="11" spans="1:14" ht="15.75" thickBot="1" x14ac:dyDescent="0.3">
      <c r="A11" s="98" t="s">
        <v>78</v>
      </c>
      <c r="B11" s="99" t="s">
        <v>79</v>
      </c>
      <c r="C11" s="100">
        <f>'[1] PARTIC. Y APORTACIO'!C12</f>
        <v>1448604.48</v>
      </c>
      <c r="D11" s="100">
        <f>'[1] PARTIC. Y APORTACIO'!D12</f>
        <v>1522492.04</v>
      </c>
      <c r="E11" s="88">
        <f>SUM(C11:D11)</f>
        <v>2971096.52</v>
      </c>
      <c r="F11" s="101">
        <f>E11/$E$12</f>
        <v>1</v>
      </c>
      <c r="N11" s="23" t="s">
        <v>53</v>
      </c>
    </row>
    <row r="12" spans="1:14" ht="15.75" thickBot="1" x14ac:dyDescent="0.3">
      <c r="A12" s="82"/>
      <c r="B12" s="74" t="s">
        <v>10</v>
      </c>
      <c r="C12" s="61">
        <f t="shared" ref="C12:E12" si="0">SUM(C11:C11)</f>
        <v>1448604.48</v>
      </c>
      <c r="D12" s="61">
        <f t="shared" si="0"/>
        <v>1522492.04</v>
      </c>
      <c r="E12" s="61">
        <f t="shared" si="0"/>
        <v>2971096.52</v>
      </c>
      <c r="F12" s="80">
        <f>E12/$E$12</f>
        <v>1</v>
      </c>
    </row>
    <row r="13" spans="1:14" x14ac:dyDescent="0.25">
      <c r="A13" s="25"/>
      <c r="B13" s="1"/>
      <c r="C13" s="1"/>
      <c r="D13" s="36"/>
      <c r="E13" s="35"/>
    </row>
    <row r="14" spans="1:14" x14ac:dyDescent="0.25">
      <c r="A14" s="25"/>
      <c r="B14" s="1"/>
      <c r="C14" s="1"/>
      <c r="D14" s="36"/>
    </row>
    <row r="15" spans="1:14" ht="15.75" thickBot="1" x14ac:dyDescent="0.3">
      <c r="A15" s="1" t="s">
        <v>6</v>
      </c>
    </row>
    <row r="16" spans="1:14" x14ac:dyDescent="0.25">
      <c r="A16" s="2" t="s">
        <v>77</v>
      </c>
      <c r="B16" s="2" t="s">
        <v>6</v>
      </c>
      <c r="C16" s="2" t="str">
        <f>C9</f>
        <v xml:space="preserve">ENERO </v>
      </c>
      <c r="D16" s="2" t="str">
        <f>D9</f>
        <v>FEBRERO</v>
      </c>
      <c r="E16" s="2" t="s">
        <v>12</v>
      </c>
      <c r="F16" s="2" t="s">
        <v>5</v>
      </c>
    </row>
    <row r="17" spans="1:8" ht="15.75" thickBot="1" x14ac:dyDescent="0.3">
      <c r="A17" s="5"/>
      <c r="B17" s="5"/>
      <c r="C17" s="6">
        <f>C10</f>
        <v>2015</v>
      </c>
      <c r="D17" s="6">
        <f>D10</f>
        <v>2015</v>
      </c>
      <c r="E17" s="6">
        <f>+E10</f>
        <v>2015</v>
      </c>
      <c r="F17" s="6" t="str">
        <f>$E$9</f>
        <v>ACUMULADO</v>
      </c>
      <c r="G17" s="37"/>
      <c r="H17" s="37"/>
    </row>
    <row r="18" spans="1:8" x14ac:dyDescent="0.25">
      <c r="A18" s="26" t="s">
        <v>89</v>
      </c>
      <c r="B18" s="27" t="s">
        <v>7</v>
      </c>
      <c r="C18" s="78">
        <f>'[1]SERV. PERSONALES'!C24</f>
        <v>1295883.52</v>
      </c>
      <c r="D18" s="18">
        <f>('[1]SERV. PERSONALES'!D24)</f>
        <v>1238199.74</v>
      </c>
      <c r="E18" s="18">
        <f>SUM(C18:D18)</f>
        <v>2534083.2599999998</v>
      </c>
      <c r="F18" s="30">
        <f t="shared" ref="F18:F23" si="1">E18/$E$23</f>
        <v>0.85291179298342024</v>
      </c>
      <c r="G18" s="37"/>
    </row>
    <row r="19" spans="1:8" x14ac:dyDescent="0.25">
      <c r="A19" s="31" t="s">
        <v>90</v>
      </c>
      <c r="B19" s="32" t="s">
        <v>9</v>
      </c>
      <c r="C19" s="33">
        <f>'[1]MATER. Y SUMINIS.'!C19</f>
        <v>25324.239999999998</v>
      </c>
      <c r="D19" s="33">
        <f>'[1]MATER. Y SUMINIS.'!D19</f>
        <v>53490.659999999996</v>
      </c>
      <c r="E19" s="14">
        <f>SUM(C19:D19)</f>
        <v>78814.899999999994</v>
      </c>
      <c r="F19" s="34">
        <f t="shared" si="1"/>
        <v>2.652720955696182E-2</v>
      </c>
      <c r="G19" s="37"/>
    </row>
    <row r="20" spans="1:8" x14ac:dyDescent="0.25">
      <c r="A20" s="31" t="s">
        <v>91</v>
      </c>
      <c r="B20" s="32" t="s">
        <v>8</v>
      </c>
      <c r="C20" s="33">
        <f>'[1]SERV. GENERALES'!C44</f>
        <v>33880.719999999994</v>
      </c>
      <c r="D20" s="33">
        <f>'[1]SERV. GENERALES'!D44</f>
        <v>137285.63999999998</v>
      </c>
      <c r="E20" s="14">
        <f>SUM(C20:D20)</f>
        <v>171166.36</v>
      </c>
      <c r="F20" s="34">
        <f t="shared" si="1"/>
        <v>5.7610501324272027E-2</v>
      </c>
      <c r="G20" s="37"/>
      <c r="H20" s="35"/>
    </row>
    <row r="21" spans="1:8" x14ac:dyDescent="0.25">
      <c r="A21" s="31" t="s">
        <v>92</v>
      </c>
      <c r="B21" s="32" t="s">
        <v>87</v>
      </c>
      <c r="C21" s="33">
        <f>'[1]PENSIONES Y JUBIL.'!C10</f>
        <v>93516</v>
      </c>
      <c r="D21" s="33">
        <f>'[1]PENSIONES Y JUBIL.'!D10</f>
        <v>93516</v>
      </c>
      <c r="E21" s="14">
        <f>SUM(C21:D21)</f>
        <v>187032</v>
      </c>
      <c r="F21" s="34">
        <f t="shared" si="1"/>
        <v>6.2950496135346021E-2</v>
      </c>
      <c r="G21" s="37"/>
    </row>
    <row r="22" spans="1:8" ht="15.75" thickBot="1" x14ac:dyDescent="0.3">
      <c r="A22" s="75" t="s">
        <v>84</v>
      </c>
      <c r="B22" s="76" t="s">
        <v>88</v>
      </c>
      <c r="C22" s="79">
        <f>'[1]BIENES MUEBLES'!C19</f>
        <v>0</v>
      </c>
      <c r="D22" s="79">
        <f>'[1]BIENES MUEBLES'!D19</f>
        <v>0</v>
      </c>
      <c r="E22" s="15">
        <f>SUM(C22:D22)</f>
        <v>0</v>
      </c>
      <c r="F22" s="81">
        <f t="shared" si="1"/>
        <v>0</v>
      </c>
    </row>
    <row r="23" spans="1:8" ht="15.75" thickBot="1" x14ac:dyDescent="0.3">
      <c r="A23" s="73"/>
      <c r="B23" s="74" t="s">
        <v>11</v>
      </c>
      <c r="C23" s="77">
        <f>SUM(C18:C22)</f>
        <v>1448604.48</v>
      </c>
      <c r="D23" s="61">
        <f t="shared" ref="D23" si="2">SUM(D18:D22)</f>
        <v>1522492.0399999998</v>
      </c>
      <c r="E23" s="61">
        <f>SUM(E18:E22)</f>
        <v>2971096.5199999996</v>
      </c>
      <c r="F23" s="80">
        <f t="shared" si="1"/>
        <v>1</v>
      </c>
      <c r="G23" s="37"/>
      <c r="H23" s="72"/>
    </row>
    <row r="24" spans="1:8" x14ac:dyDescent="0.25">
      <c r="D24" s="37"/>
      <c r="E24" s="37"/>
      <c r="H24" s="62"/>
    </row>
    <row r="25" spans="1:8" ht="15.75" thickBot="1" x14ac:dyDescent="0.3">
      <c r="D25" s="1"/>
      <c r="E25" s="23" t="s">
        <v>60</v>
      </c>
    </row>
    <row r="26" spans="1:8" ht="15.75" thickBot="1" x14ac:dyDescent="0.3">
      <c r="B26" s="9" t="s">
        <v>13</v>
      </c>
      <c r="C26" s="10">
        <f>C12-C23</f>
        <v>0</v>
      </c>
      <c r="D26" s="10">
        <f t="shared" ref="D26" si="3">D12-D23</f>
        <v>0</v>
      </c>
      <c r="E26" s="11">
        <f>+E12-E23</f>
        <v>0</v>
      </c>
      <c r="F26" s="10">
        <f>F12-F23</f>
        <v>0</v>
      </c>
    </row>
    <row r="27" spans="1:8" x14ac:dyDescent="0.25">
      <c r="E27" s="37"/>
    </row>
    <row r="28" spans="1:8" x14ac:dyDescent="0.25">
      <c r="E28" s="37"/>
    </row>
    <row r="30" spans="1:8" x14ac:dyDescent="0.25">
      <c r="B30" s="40"/>
      <c r="C30" s="40"/>
      <c r="D30" s="41"/>
    </row>
    <row r="31" spans="1:8" x14ac:dyDescent="0.25">
      <c r="A31" s="1" t="s">
        <v>0</v>
      </c>
      <c r="B31" s="1" t="s">
        <v>74</v>
      </c>
      <c r="C31" s="1"/>
      <c r="D31" s="1"/>
    </row>
    <row r="32" spans="1:8" x14ac:dyDescent="0.25">
      <c r="A32" s="1"/>
      <c r="B32" s="1" t="s">
        <v>75</v>
      </c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42"/>
      <c r="B35" s="42"/>
      <c r="C35" s="1"/>
      <c r="D35" s="1"/>
    </row>
    <row r="36" spans="1:4" x14ac:dyDescent="0.25">
      <c r="A36" s="42"/>
      <c r="B36" s="42"/>
      <c r="C36" s="42"/>
      <c r="D36" s="42"/>
    </row>
    <row r="37" spans="1:4" x14ac:dyDescent="0.25">
      <c r="A37" s="42"/>
      <c r="B37" s="42"/>
      <c r="C37" s="42"/>
      <c r="D37" s="42"/>
    </row>
    <row r="38" spans="1:4" x14ac:dyDescent="0.25">
      <c r="A38" s="42"/>
      <c r="B38" s="42"/>
      <c r="C38" s="1"/>
      <c r="D38" s="1"/>
    </row>
    <row r="51" spans="2:2" x14ac:dyDescent="0.25">
      <c r="B51"/>
    </row>
  </sheetData>
  <mergeCells count="4">
    <mergeCell ref="B1:F1"/>
    <mergeCell ref="B2:F2"/>
    <mergeCell ref="B3:F3"/>
    <mergeCell ref="B4:E4"/>
  </mergeCells>
  <phoneticPr fontId="0" type="noConversion"/>
  <pageMargins left="0.98425196850393704" right="0.19685039370078741" top="0.82677165354330717" bottom="0.23622047244094491" header="0" footer="0"/>
  <pageSetup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G55"/>
  <sheetViews>
    <sheetView workbookViewId="0"/>
  </sheetViews>
  <sheetFormatPr baseColWidth="10" defaultRowHeight="12.75" x14ac:dyDescent="0.2"/>
  <cols>
    <col min="1" max="16384" width="11.42578125" style="54"/>
  </cols>
  <sheetData>
    <row r="1" spans="1:7" ht="13.5" thickTop="1" x14ac:dyDescent="0.2">
      <c r="A1" s="51"/>
      <c r="B1" s="52"/>
      <c r="C1" s="52"/>
      <c r="D1" s="52"/>
      <c r="E1" s="52"/>
      <c r="F1" s="52"/>
      <c r="G1" s="53"/>
    </row>
    <row r="2" spans="1:7" x14ac:dyDescent="0.2">
      <c r="A2" s="55"/>
      <c r="B2" s="56"/>
      <c r="C2" s="56"/>
      <c r="D2" s="56"/>
      <c r="E2" s="56"/>
      <c r="F2" s="56"/>
      <c r="G2" s="57"/>
    </row>
    <row r="3" spans="1:7" x14ac:dyDescent="0.2">
      <c r="A3" s="55"/>
      <c r="B3" s="56"/>
      <c r="C3" s="56"/>
      <c r="D3" s="56"/>
      <c r="E3" s="56"/>
      <c r="F3" s="56"/>
      <c r="G3" s="57"/>
    </row>
    <row r="4" spans="1:7" ht="18.75" x14ac:dyDescent="0.3">
      <c r="A4" s="121"/>
      <c r="B4" s="122"/>
      <c r="C4" s="122"/>
      <c r="D4" s="122"/>
      <c r="E4" s="122"/>
      <c r="F4" s="122"/>
      <c r="G4" s="123"/>
    </row>
    <row r="5" spans="1:7" ht="18.75" x14ac:dyDescent="0.3">
      <c r="A5" s="121"/>
      <c r="B5" s="122"/>
      <c r="C5" s="122"/>
      <c r="D5" s="122"/>
      <c r="E5" s="122"/>
      <c r="F5" s="122"/>
      <c r="G5" s="123"/>
    </row>
    <row r="6" spans="1:7" x14ac:dyDescent="0.2">
      <c r="A6" s="55"/>
      <c r="B6" s="56"/>
      <c r="C6" s="56"/>
      <c r="D6" s="56"/>
      <c r="E6" s="56"/>
      <c r="F6" s="56"/>
      <c r="G6" s="57"/>
    </row>
    <row r="7" spans="1:7" x14ac:dyDescent="0.2">
      <c r="A7" s="55"/>
      <c r="B7" s="56"/>
      <c r="C7" s="56"/>
      <c r="D7" s="56"/>
      <c r="E7" s="56"/>
      <c r="F7" s="56"/>
      <c r="G7" s="57"/>
    </row>
    <row r="8" spans="1:7" x14ac:dyDescent="0.2">
      <c r="A8" s="55"/>
      <c r="B8" s="56"/>
      <c r="C8" s="56"/>
      <c r="D8" s="56"/>
      <c r="E8" s="56"/>
      <c r="F8" s="56"/>
      <c r="G8" s="57"/>
    </row>
    <row r="9" spans="1:7" x14ac:dyDescent="0.2">
      <c r="A9" s="55"/>
      <c r="B9" s="56"/>
      <c r="C9" s="56"/>
      <c r="D9" s="56"/>
      <c r="E9" s="56"/>
      <c r="F9" s="56"/>
      <c r="G9" s="57"/>
    </row>
    <row r="10" spans="1:7" x14ac:dyDescent="0.2">
      <c r="A10" s="55"/>
      <c r="B10" s="56"/>
      <c r="C10" s="56"/>
      <c r="D10" s="56"/>
      <c r="E10" s="56"/>
      <c r="F10" s="56"/>
      <c r="G10" s="57"/>
    </row>
    <row r="11" spans="1:7" x14ac:dyDescent="0.2">
      <c r="A11" s="55"/>
      <c r="B11" s="56"/>
      <c r="C11" s="56"/>
      <c r="D11" s="56"/>
      <c r="E11" s="56"/>
      <c r="F11" s="56"/>
      <c r="G11" s="57"/>
    </row>
    <row r="12" spans="1:7" x14ac:dyDescent="0.2">
      <c r="A12" s="55"/>
      <c r="B12" s="56"/>
      <c r="C12" s="56"/>
      <c r="D12" s="56"/>
      <c r="E12" s="56"/>
      <c r="F12" s="56"/>
      <c r="G12" s="57"/>
    </row>
    <row r="13" spans="1:7" x14ac:dyDescent="0.2">
      <c r="A13" s="55"/>
      <c r="B13" s="56"/>
      <c r="C13" s="56"/>
      <c r="D13" s="56"/>
      <c r="E13" s="56"/>
      <c r="F13" s="56"/>
      <c r="G13" s="57"/>
    </row>
    <row r="14" spans="1:7" x14ac:dyDescent="0.2">
      <c r="A14" s="55"/>
      <c r="B14" s="56"/>
      <c r="C14" s="56"/>
      <c r="D14" s="56"/>
      <c r="E14" s="56"/>
      <c r="F14" s="56"/>
      <c r="G14" s="57"/>
    </row>
    <row r="15" spans="1:7" x14ac:dyDescent="0.2">
      <c r="A15" s="55"/>
      <c r="B15" s="56"/>
      <c r="C15" s="56"/>
      <c r="D15" s="56"/>
      <c r="E15" s="56"/>
      <c r="F15" s="56"/>
      <c r="G15" s="57"/>
    </row>
    <row r="16" spans="1:7" x14ac:dyDescent="0.2">
      <c r="A16" s="55"/>
      <c r="B16" s="56"/>
      <c r="C16" s="56"/>
      <c r="D16" s="56"/>
      <c r="E16" s="56"/>
      <c r="F16" s="56"/>
      <c r="G16" s="57"/>
    </row>
    <row r="17" spans="1:7" x14ac:dyDescent="0.2">
      <c r="A17" s="55"/>
      <c r="B17" s="56"/>
      <c r="C17" s="56"/>
      <c r="D17" s="56"/>
      <c r="E17" s="56"/>
      <c r="F17" s="56"/>
      <c r="G17" s="57"/>
    </row>
    <row r="18" spans="1:7" x14ac:dyDescent="0.2">
      <c r="A18" s="55"/>
      <c r="B18" s="56"/>
      <c r="C18" s="56"/>
      <c r="D18" s="56"/>
      <c r="E18" s="56"/>
      <c r="F18" s="56"/>
      <c r="G18" s="57"/>
    </row>
    <row r="19" spans="1:7" x14ac:dyDescent="0.2">
      <c r="A19" s="55"/>
      <c r="B19" s="56"/>
      <c r="C19" s="56"/>
      <c r="D19" s="56"/>
      <c r="E19" s="56"/>
      <c r="F19" s="56"/>
      <c r="G19" s="57"/>
    </row>
    <row r="20" spans="1:7" x14ac:dyDescent="0.2">
      <c r="A20" s="55"/>
      <c r="B20" s="56"/>
      <c r="C20" s="56"/>
      <c r="D20" s="56"/>
      <c r="E20" s="56"/>
      <c r="F20" s="56"/>
      <c r="G20" s="57"/>
    </row>
    <row r="21" spans="1:7" x14ac:dyDescent="0.2">
      <c r="A21" s="55"/>
      <c r="B21" s="56"/>
      <c r="C21" s="56"/>
      <c r="D21" s="56"/>
      <c r="E21" s="56"/>
      <c r="F21" s="56"/>
      <c r="G21" s="57"/>
    </row>
    <row r="22" spans="1:7" x14ac:dyDescent="0.2">
      <c r="A22" s="55"/>
      <c r="B22" s="56"/>
      <c r="C22" s="56"/>
      <c r="D22" s="56"/>
      <c r="E22" s="56"/>
      <c r="F22" s="56"/>
      <c r="G22" s="57"/>
    </row>
    <row r="23" spans="1:7" x14ac:dyDescent="0.2">
      <c r="A23" s="55"/>
      <c r="B23" s="56"/>
      <c r="C23" s="56"/>
      <c r="D23" s="56"/>
      <c r="E23" s="56"/>
      <c r="F23" s="56"/>
      <c r="G23" s="57"/>
    </row>
    <row r="24" spans="1:7" x14ac:dyDescent="0.2">
      <c r="A24" s="55"/>
      <c r="B24" s="56"/>
      <c r="C24" s="56"/>
      <c r="D24" s="56"/>
      <c r="E24" s="56"/>
      <c r="F24" s="56"/>
      <c r="G24" s="57"/>
    </row>
    <row r="25" spans="1:7" x14ac:dyDescent="0.2">
      <c r="A25" s="55"/>
      <c r="B25" s="56"/>
      <c r="C25" s="56"/>
      <c r="D25" s="56"/>
      <c r="E25" s="56"/>
      <c r="F25" s="56"/>
      <c r="G25" s="57"/>
    </row>
    <row r="26" spans="1:7" x14ac:dyDescent="0.2">
      <c r="A26" s="55"/>
      <c r="B26" s="56"/>
      <c r="C26" s="56"/>
      <c r="D26" s="56"/>
      <c r="E26" s="56"/>
      <c r="F26" s="56"/>
      <c r="G26" s="57"/>
    </row>
    <row r="27" spans="1:7" x14ac:dyDescent="0.2">
      <c r="A27" s="55"/>
      <c r="B27" s="56"/>
      <c r="C27" s="56"/>
      <c r="D27" s="56"/>
      <c r="E27" s="56"/>
      <c r="F27" s="56"/>
      <c r="G27" s="57"/>
    </row>
    <row r="28" spans="1:7" x14ac:dyDescent="0.2">
      <c r="A28" s="55"/>
      <c r="B28" s="56"/>
      <c r="C28" s="56"/>
      <c r="D28" s="56"/>
      <c r="E28" s="56"/>
      <c r="F28" s="56"/>
      <c r="G28" s="57"/>
    </row>
    <row r="29" spans="1:7" x14ac:dyDescent="0.2">
      <c r="A29" s="55"/>
      <c r="B29" s="56"/>
      <c r="C29" s="56"/>
      <c r="D29" s="56"/>
      <c r="E29" s="56"/>
      <c r="F29" s="56"/>
      <c r="G29" s="57"/>
    </row>
    <row r="30" spans="1:7" x14ac:dyDescent="0.2">
      <c r="A30" s="55"/>
      <c r="B30" s="56"/>
      <c r="C30" s="56"/>
      <c r="D30" s="56"/>
      <c r="E30" s="56"/>
      <c r="F30" s="56"/>
      <c r="G30" s="57"/>
    </row>
    <row r="31" spans="1:7" x14ac:dyDescent="0.2">
      <c r="A31" s="55"/>
      <c r="B31" s="56"/>
      <c r="C31" s="56"/>
      <c r="D31" s="56"/>
      <c r="E31" s="56"/>
      <c r="F31" s="56"/>
      <c r="G31" s="57"/>
    </row>
    <row r="32" spans="1:7" x14ac:dyDescent="0.2">
      <c r="A32" s="55"/>
      <c r="B32" s="56"/>
      <c r="C32" s="56"/>
      <c r="D32" s="56"/>
      <c r="E32" s="56"/>
      <c r="F32" s="56"/>
      <c r="G32" s="57"/>
    </row>
    <row r="33" spans="1:7" x14ac:dyDescent="0.2">
      <c r="A33" s="55"/>
      <c r="B33" s="56"/>
      <c r="C33" s="56"/>
      <c r="D33" s="56"/>
      <c r="E33" s="56"/>
      <c r="F33" s="56"/>
      <c r="G33" s="57"/>
    </row>
    <row r="34" spans="1:7" x14ac:dyDescent="0.2">
      <c r="A34" s="55"/>
      <c r="B34" s="56"/>
      <c r="C34" s="56"/>
      <c r="D34" s="56"/>
      <c r="E34" s="56"/>
      <c r="F34" s="56"/>
      <c r="G34" s="57"/>
    </row>
    <row r="35" spans="1:7" x14ac:dyDescent="0.2">
      <c r="A35" s="55"/>
      <c r="B35" s="56"/>
      <c r="C35" s="56"/>
      <c r="D35" s="56"/>
      <c r="E35" s="56"/>
      <c r="F35" s="56"/>
      <c r="G35" s="57"/>
    </row>
    <row r="36" spans="1:7" x14ac:dyDescent="0.2">
      <c r="A36" s="55"/>
      <c r="B36" s="56"/>
      <c r="C36" s="56"/>
      <c r="D36" s="56"/>
      <c r="E36" s="56"/>
      <c r="F36" s="56"/>
      <c r="G36" s="57"/>
    </row>
    <row r="37" spans="1:7" x14ac:dyDescent="0.2">
      <c r="A37" s="55"/>
      <c r="B37" s="56"/>
      <c r="C37" s="56"/>
      <c r="D37" s="56"/>
      <c r="E37" s="56"/>
      <c r="F37" s="56"/>
      <c r="G37" s="57"/>
    </row>
    <row r="38" spans="1:7" ht="18.75" x14ac:dyDescent="0.3">
      <c r="A38" s="121"/>
      <c r="B38" s="122"/>
      <c r="C38" s="122"/>
      <c r="D38" s="122"/>
      <c r="E38" s="122"/>
      <c r="F38" s="122"/>
      <c r="G38" s="123"/>
    </row>
    <row r="39" spans="1:7" x14ac:dyDescent="0.2">
      <c r="A39" s="55"/>
      <c r="B39" s="56"/>
      <c r="C39" s="56"/>
      <c r="D39" s="56"/>
      <c r="E39" s="56"/>
      <c r="F39" s="56"/>
      <c r="G39" s="57"/>
    </row>
    <row r="40" spans="1:7" x14ac:dyDescent="0.2">
      <c r="A40" s="55"/>
      <c r="B40" s="56"/>
      <c r="C40" s="56"/>
      <c r="D40" s="56"/>
      <c r="E40" s="56"/>
      <c r="F40" s="56"/>
      <c r="G40" s="57"/>
    </row>
    <row r="41" spans="1:7" x14ac:dyDescent="0.2">
      <c r="A41" s="55"/>
      <c r="B41" s="56"/>
      <c r="C41" s="56"/>
      <c r="D41" s="56"/>
      <c r="E41" s="56"/>
      <c r="F41" s="56"/>
      <c r="G41" s="57"/>
    </row>
    <row r="42" spans="1:7" x14ac:dyDescent="0.2">
      <c r="A42" s="55"/>
      <c r="B42" s="56"/>
      <c r="C42" s="56"/>
      <c r="D42" s="56"/>
      <c r="E42" s="56"/>
      <c r="F42" s="56"/>
      <c r="G42" s="57"/>
    </row>
    <row r="43" spans="1:7" x14ac:dyDescent="0.2">
      <c r="A43" s="55"/>
      <c r="B43" s="56"/>
      <c r="C43" s="56"/>
      <c r="D43" s="56"/>
      <c r="E43" s="56"/>
      <c r="F43" s="56"/>
      <c r="G43" s="57"/>
    </row>
    <row r="44" spans="1:7" x14ac:dyDescent="0.2">
      <c r="A44" s="55"/>
      <c r="B44" s="56"/>
      <c r="C44" s="56"/>
      <c r="D44" s="56"/>
      <c r="E44" s="56"/>
      <c r="F44" s="56"/>
      <c r="G44" s="57"/>
    </row>
    <row r="45" spans="1:7" x14ac:dyDescent="0.2">
      <c r="A45" s="55"/>
      <c r="B45" s="56"/>
      <c r="C45" s="56"/>
      <c r="D45" s="56"/>
      <c r="E45" s="56"/>
      <c r="F45" s="56"/>
      <c r="G45" s="57"/>
    </row>
    <row r="46" spans="1:7" x14ac:dyDescent="0.2">
      <c r="A46" s="55"/>
      <c r="B46" s="56"/>
      <c r="C46" s="56"/>
      <c r="D46" s="56"/>
      <c r="E46" s="56"/>
      <c r="F46" s="56"/>
      <c r="G46" s="57"/>
    </row>
    <row r="47" spans="1:7" x14ac:dyDescent="0.2">
      <c r="A47" s="55"/>
      <c r="B47" s="56"/>
      <c r="C47" s="56"/>
      <c r="D47" s="56"/>
      <c r="E47" s="56"/>
      <c r="F47" s="56"/>
      <c r="G47" s="57"/>
    </row>
    <row r="48" spans="1:7" x14ac:dyDescent="0.2">
      <c r="A48" s="55"/>
      <c r="B48" s="56"/>
      <c r="C48" s="56"/>
      <c r="D48" s="56"/>
      <c r="E48" s="56"/>
      <c r="F48" s="56"/>
      <c r="G48" s="57"/>
    </row>
    <row r="49" spans="1:7" ht="18.75" x14ac:dyDescent="0.3">
      <c r="A49" s="121"/>
      <c r="B49" s="122"/>
      <c r="C49" s="122"/>
      <c r="D49" s="122"/>
      <c r="E49" s="122"/>
      <c r="F49" s="122"/>
      <c r="G49" s="123"/>
    </row>
    <row r="50" spans="1:7" x14ac:dyDescent="0.2">
      <c r="A50" s="55"/>
      <c r="B50" s="56"/>
      <c r="C50" s="56"/>
      <c r="D50" s="56"/>
      <c r="E50" s="56"/>
      <c r="F50" s="56"/>
      <c r="G50" s="57"/>
    </row>
    <row r="51" spans="1:7" x14ac:dyDescent="0.2">
      <c r="A51" s="55"/>
      <c r="B51" s="56"/>
      <c r="C51" s="56"/>
      <c r="D51" s="56"/>
      <c r="E51" s="56"/>
      <c r="F51" s="56"/>
      <c r="G51" s="57"/>
    </row>
    <row r="52" spans="1:7" x14ac:dyDescent="0.2">
      <c r="A52" s="55"/>
      <c r="B52" s="56"/>
      <c r="C52" s="56"/>
      <c r="D52" s="56"/>
      <c r="E52" s="56"/>
      <c r="F52" s="56"/>
      <c r="G52" s="57"/>
    </row>
    <row r="53" spans="1:7" x14ac:dyDescent="0.2">
      <c r="A53" s="55"/>
      <c r="B53" s="56"/>
      <c r="C53" s="56"/>
      <c r="D53" s="56"/>
      <c r="E53" s="56"/>
      <c r="F53" s="56"/>
      <c r="G53" s="57"/>
    </row>
    <row r="54" spans="1:7" ht="13.5" thickBot="1" x14ac:dyDescent="0.25">
      <c r="A54" s="58"/>
      <c r="B54" s="59"/>
      <c r="C54" s="59"/>
      <c r="D54" s="59"/>
      <c r="E54" s="59"/>
      <c r="F54" s="59"/>
      <c r="G54" s="60"/>
    </row>
    <row r="55" spans="1:7" ht="13.5" thickTop="1" x14ac:dyDescent="0.2"/>
  </sheetData>
  <mergeCells count="4">
    <mergeCell ref="A4:G4"/>
    <mergeCell ref="A5:G5"/>
    <mergeCell ref="A38:G38"/>
    <mergeCell ref="A49:G49"/>
  </mergeCells>
  <phoneticPr fontId="0" type="noConversion"/>
  <pageMargins left="1.1599999999999999" right="0.75" top="0.59" bottom="0.5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G19"/>
  <sheetViews>
    <sheetView workbookViewId="0">
      <selection sqref="A1:E17"/>
    </sheetView>
  </sheetViews>
  <sheetFormatPr baseColWidth="10" defaultRowHeight="15" x14ac:dyDescent="0.25"/>
  <cols>
    <col min="1" max="1" width="11.42578125" style="23"/>
    <col min="2" max="2" width="37.5703125" style="23" bestFit="1" customWidth="1"/>
    <col min="3" max="4" width="14.42578125" style="23" customWidth="1"/>
    <col min="5" max="5" width="15.42578125" style="23" customWidth="1"/>
    <col min="6" max="6" width="12.85546875" style="23" bestFit="1" customWidth="1"/>
    <col min="7" max="7" width="11.7109375" style="23" bestFit="1" customWidth="1"/>
    <col min="8" max="8" width="16.7109375" style="23" bestFit="1" customWidth="1"/>
    <col min="9" max="16384" width="11.42578125" style="23"/>
  </cols>
  <sheetData>
    <row r="1" spans="1:7" ht="20.25" x14ac:dyDescent="0.4">
      <c r="B1" s="111" t="s">
        <v>62</v>
      </c>
      <c r="C1" s="111"/>
      <c r="D1" s="111"/>
      <c r="E1" s="111"/>
    </row>
    <row r="2" spans="1:7" ht="20.25" x14ac:dyDescent="0.4">
      <c r="B2" s="111" t="s">
        <v>63</v>
      </c>
      <c r="C2" s="111"/>
      <c r="D2" s="111"/>
      <c r="E2" s="111"/>
    </row>
    <row r="3" spans="1:7" ht="20.25" x14ac:dyDescent="0.4">
      <c r="B3" s="111" t="s">
        <v>110</v>
      </c>
      <c r="C3" s="111"/>
      <c r="D3" s="111"/>
      <c r="E3" s="111"/>
    </row>
    <row r="4" spans="1:7" x14ac:dyDescent="0.25">
      <c r="C4" s="1"/>
      <c r="D4" s="1"/>
      <c r="E4" s="1"/>
    </row>
    <row r="5" spans="1:7" x14ac:dyDescent="0.25">
      <c r="C5" s="1"/>
      <c r="D5" s="1"/>
      <c r="E5" s="1"/>
    </row>
    <row r="6" spans="1:7" x14ac:dyDescent="0.25">
      <c r="C6" s="1"/>
      <c r="D6" s="1"/>
      <c r="E6" s="1"/>
    </row>
    <row r="7" spans="1:7" ht="15.75" thickBot="1" x14ac:dyDescent="0.3">
      <c r="B7" s="1" t="s">
        <v>50</v>
      </c>
      <c r="C7" s="1"/>
      <c r="D7" s="1"/>
      <c r="E7" s="1" t="s">
        <v>1</v>
      </c>
    </row>
    <row r="8" spans="1:7" x14ac:dyDescent="0.25">
      <c r="A8" s="86" t="s">
        <v>77</v>
      </c>
      <c r="B8" s="12" t="s">
        <v>16</v>
      </c>
      <c r="C8" s="2" t="s">
        <v>15</v>
      </c>
      <c r="D8" s="2" t="s">
        <v>28</v>
      </c>
      <c r="E8" s="2" t="s">
        <v>12</v>
      </c>
    </row>
    <row r="9" spans="1:7" ht="15.75" thickBot="1" x14ac:dyDescent="0.3">
      <c r="B9" s="13"/>
      <c r="C9" s="6">
        <v>2015</v>
      </c>
      <c r="D9" s="6">
        <f>+C9</f>
        <v>2015</v>
      </c>
      <c r="E9" s="6">
        <f>+C9</f>
        <v>2015</v>
      </c>
    </row>
    <row r="10" spans="1:7" x14ac:dyDescent="0.25">
      <c r="A10" s="1" t="s">
        <v>78</v>
      </c>
      <c r="B10" s="43" t="s">
        <v>19</v>
      </c>
      <c r="C10" s="18">
        <f>1295883.52+25324.24+33880.72+93516</f>
        <v>1448604.48</v>
      </c>
      <c r="D10" s="28">
        <v>1522492.04</v>
      </c>
      <c r="E10" s="18">
        <f>SUM(C10:D10)</f>
        <v>2971096.52</v>
      </c>
      <c r="G10" s="47"/>
    </row>
    <row r="11" spans="1:7" ht="15.75" thickBot="1" x14ac:dyDescent="0.3">
      <c r="B11" s="39"/>
      <c r="C11" s="15"/>
      <c r="D11" s="45"/>
      <c r="E11" s="15">
        <f>SUM(C11:D11)</f>
        <v>0</v>
      </c>
    </row>
    <row r="12" spans="1:7" ht="15.75" thickBot="1" x14ac:dyDescent="0.3">
      <c r="B12" s="16" t="s">
        <v>17</v>
      </c>
      <c r="C12" s="17">
        <f t="shared" ref="C12:E12" si="0">SUM(C10:C11)</f>
        <v>1448604.48</v>
      </c>
      <c r="D12" s="17">
        <f t="shared" si="0"/>
        <v>1522492.04</v>
      </c>
      <c r="E12" s="17">
        <f t="shared" si="0"/>
        <v>2971096.52</v>
      </c>
    </row>
    <row r="13" spans="1:7" x14ac:dyDescent="0.25">
      <c r="E13" s="1"/>
    </row>
    <row r="14" spans="1:7" x14ac:dyDescent="0.25">
      <c r="E14" s="1"/>
    </row>
    <row r="15" spans="1:7" x14ac:dyDescent="0.25">
      <c r="B15" s="40"/>
      <c r="C15" s="40"/>
      <c r="E15" s="1"/>
    </row>
    <row r="16" spans="1:7" x14ac:dyDescent="0.25">
      <c r="A16" s="1" t="s">
        <v>0</v>
      </c>
      <c r="B16" s="1" t="s">
        <v>74</v>
      </c>
      <c r="C16" s="1"/>
      <c r="E16" s="1"/>
    </row>
    <row r="17" spans="1:5" x14ac:dyDescent="0.25">
      <c r="A17" s="1"/>
      <c r="B17" s="1" t="s">
        <v>75</v>
      </c>
      <c r="C17" s="1"/>
      <c r="E17" s="1"/>
    </row>
    <row r="18" spans="1:5" x14ac:dyDescent="0.25">
      <c r="A18" s="1"/>
      <c r="B18" s="1"/>
      <c r="C18" s="1"/>
      <c r="E18" s="1"/>
    </row>
    <row r="19" spans="1:5" x14ac:dyDescent="0.25">
      <c r="E19" s="1"/>
    </row>
  </sheetData>
  <mergeCells count="3">
    <mergeCell ref="B1:E1"/>
    <mergeCell ref="B2:E2"/>
    <mergeCell ref="B3:E3"/>
  </mergeCells>
  <phoneticPr fontId="0" type="noConversion"/>
  <pageMargins left="0.98425196850393704" right="0.19685039370078741" top="0.70866141732283472" bottom="0.98425196850393704" header="0" footer="0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G3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E28"/>
    </sheetView>
  </sheetViews>
  <sheetFormatPr baseColWidth="10" defaultRowHeight="15" x14ac:dyDescent="0.25"/>
  <cols>
    <col min="1" max="1" width="11.42578125" style="23"/>
    <col min="2" max="2" width="35.85546875" style="23" customWidth="1"/>
    <col min="3" max="4" width="14.42578125" style="23" customWidth="1"/>
    <col min="5" max="5" width="14.7109375" style="23" bestFit="1" customWidth="1"/>
    <col min="6" max="6" width="12" style="24" customWidth="1"/>
    <col min="7" max="7" width="24.28515625" style="23" bestFit="1" customWidth="1"/>
    <col min="8" max="16384" width="11.42578125" style="23"/>
  </cols>
  <sheetData>
    <row r="1" spans="1:7" ht="19.5" x14ac:dyDescent="0.4">
      <c r="B1" s="112" t="s">
        <v>64</v>
      </c>
      <c r="C1" s="112"/>
      <c r="D1" s="112"/>
      <c r="E1" s="112"/>
    </row>
    <row r="2" spans="1:7" ht="19.5" x14ac:dyDescent="0.4">
      <c r="B2" s="112" t="s">
        <v>65</v>
      </c>
      <c r="C2" s="112"/>
      <c r="D2" s="112"/>
      <c r="E2" s="112"/>
    </row>
    <row r="3" spans="1:7" ht="19.5" x14ac:dyDescent="0.4">
      <c r="B3" s="112" t="s">
        <v>111</v>
      </c>
      <c r="C3" s="112"/>
      <c r="D3" s="112"/>
      <c r="E3" s="112"/>
    </row>
    <row r="4" spans="1:7" x14ac:dyDescent="0.25">
      <c r="B4" s="1"/>
      <c r="C4" s="1"/>
      <c r="D4" s="1"/>
      <c r="E4" s="1"/>
    </row>
    <row r="5" spans="1:7" x14ac:dyDescent="0.25">
      <c r="B5" s="1"/>
      <c r="C5" s="1"/>
      <c r="D5" s="1"/>
      <c r="E5" s="1"/>
    </row>
    <row r="6" spans="1:7" ht="15.75" thickBot="1" x14ac:dyDescent="0.3">
      <c r="B6" s="1" t="s">
        <v>50</v>
      </c>
      <c r="C6" s="1"/>
      <c r="D6" s="1"/>
      <c r="E6" s="1" t="s">
        <v>2</v>
      </c>
    </row>
    <row r="7" spans="1:7" x14ac:dyDescent="0.25">
      <c r="A7" s="86" t="s">
        <v>77</v>
      </c>
      <c r="B7" s="113" t="s">
        <v>16</v>
      </c>
      <c r="C7" s="2" t="s">
        <v>15</v>
      </c>
      <c r="D7" s="2" t="s">
        <v>28</v>
      </c>
      <c r="E7" s="2" t="s">
        <v>12</v>
      </c>
    </row>
    <row r="8" spans="1:7" ht="15.75" thickBot="1" x14ac:dyDescent="0.3">
      <c r="B8" s="114"/>
      <c r="C8" s="6">
        <v>2015</v>
      </c>
      <c r="D8" s="6">
        <f t="shared" ref="D8" si="0">+C8</f>
        <v>2015</v>
      </c>
      <c r="E8" s="7">
        <v>2015</v>
      </c>
      <c r="F8" s="70"/>
    </row>
    <row r="9" spans="1:7" x14ac:dyDescent="0.25">
      <c r="A9" s="1">
        <v>511131</v>
      </c>
      <c r="B9" s="67" t="s">
        <v>93</v>
      </c>
      <c r="C9" s="18">
        <f>820585.8+322.85</f>
        <v>820908.65</v>
      </c>
      <c r="D9" s="28">
        <v>862092.14</v>
      </c>
      <c r="E9" s="29">
        <f t="shared" ref="E9:E23" si="1">SUM(C9:D9)</f>
        <v>1683000.79</v>
      </c>
      <c r="F9" s="71"/>
      <c r="G9" s="69"/>
    </row>
    <row r="10" spans="1:7" x14ac:dyDescent="0.25">
      <c r="A10" s="1">
        <v>511211</v>
      </c>
      <c r="B10" s="103" t="s">
        <v>94</v>
      </c>
      <c r="C10" s="29">
        <v>34600</v>
      </c>
      <c r="D10" s="85">
        <v>27900</v>
      </c>
      <c r="E10" s="14">
        <f t="shared" si="1"/>
        <v>62500</v>
      </c>
      <c r="F10" s="71"/>
      <c r="G10" s="69"/>
    </row>
    <row r="11" spans="1:7" x14ac:dyDescent="0.25">
      <c r="A11" s="1">
        <v>511221</v>
      </c>
      <c r="B11" s="68" t="s">
        <v>51</v>
      </c>
      <c r="C11" s="14">
        <v>74456</v>
      </c>
      <c r="D11" s="19">
        <v>6660</v>
      </c>
      <c r="E11" s="14">
        <f t="shared" si="1"/>
        <v>81116</v>
      </c>
      <c r="F11" s="71"/>
      <c r="G11" s="69"/>
    </row>
    <row r="12" spans="1:7" x14ac:dyDescent="0.25">
      <c r="A12" s="1">
        <v>511311</v>
      </c>
      <c r="B12" s="68" t="s">
        <v>44</v>
      </c>
      <c r="C12" s="29">
        <f>20755.7+574.9+1717.5</f>
        <v>23048.100000000002</v>
      </c>
      <c r="D12" s="85">
        <v>24394</v>
      </c>
      <c r="E12" s="14">
        <f t="shared" si="1"/>
        <v>47442.100000000006</v>
      </c>
      <c r="F12" s="71"/>
      <c r="G12" s="69"/>
    </row>
    <row r="13" spans="1:7" x14ac:dyDescent="0.25">
      <c r="A13" s="1">
        <v>511321</v>
      </c>
      <c r="B13" s="68" t="s">
        <v>121</v>
      </c>
      <c r="C13" s="29">
        <v>0</v>
      </c>
      <c r="D13" s="85">
        <v>0</v>
      </c>
      <c r="E13" s="14">
        <f t="shared" si="1"/>
        <v>0</v>
      </c>
      <c r="F13" s="71"/>
      <c r="G13" s="69"/>
    </row>
    <row r="14" spans="1:7" x14ac:dyDescent="0.25">
      <c r="A14" s="1">
        <v>511323</v>
      </c>
      <c r="B14" s="68" t="s">
        <v>122</v>
      </c>
      <c r="C14" s="29">
        <v>0</v>
      </c>
      <c r="D14" s="85">
        <v>0</v>
      </c>
      <c r="E14" s="14">
        <f t="shared" si="1"/>
        <v>0</v>
      </c>
      <c r="F14" s="71"/>
      <c r="G14" s="69"/>
    </row>
    <row r="15" spans="1:7" x14ac:dyDescent="0.25">
      <c r="A15" s="1">
        <v>511420</v>
      </c>
      <c r="B15" s="44" t="s">
        <v>46</v>
      </c>
      <c r="C15" s="29">
        <f>32384.71+44332.63+10280.89+17991.53+23035.85+2721.37+3349.26+863.94+1511.86+1935.76</f>
        <v>138407.79999999999</v>
      </c>
      <c r="D15" s="85">
        <f>33336.07+45445.09+10582.92+18520.07+23712.55</f>
        <v>131596.69999999998</v>
      </c>
      <c r="E15" s="14">
        <f t="shared" si="1"/>
        <v>270004.5</v>
      </c>
      <c r="F15" s="71"/>
      <c r="G15" s="69"/>
    </row>
    <row r="16" spans="1:7" x14ac:dyDescent="0.25">
      <c r="A16" s="1">
        <v>511451</v>
      </c>
      <c r="B16" s="44" t="s">
        <v>43</v>
      </c>
      <c r="C16" s="29">
        <f>20561.79+1727.85</f>
        <v>22289.64</v>
      </c>
      <c r="D16" s="85">
        <v>21165.71</v>
      </c>
      <c r="E16" s="14">
        <f t="shared" si="1"/>
        <v>43455.35</v>
      </c>
      <c r="F16" s="71"/>
      <c r="G16" s="69"/>
    </row>
    <row r="17" spans="1:7" x14ac:dyDescent="0.25">
      <c r="A17" s="1">
        <v>511541</v>
      </c>
      <c r="B17" s="44" t="s">
        <v>113</v>
      </c>
      <c r="C17" s="29">
        <v>0</v>
      </c>
      <c r="D17" s="85">
        <v>10694.13</v>
      </c>
      <c r="E17" s="14">
        <f t="shared" si="1"/>
        <v>10694.13</v>
      </c>
      <c r="F17" s="71"/>
      <c r="G17" s="69"/>
    </row>
    <row r="18" spans="1:7" x14ac:dyDescent="0.25">
      <c r="A18" s="1">
        <v>511546</v>
      </c>
      <c r="B18" s="68" t="s">
        <v>45</v>
      </c>
      <c r="C18" s="29">
        <f>30267.33+746.66+1714.33</f>
        <v>32728.32</v>
      </c>
      <c r="D18" s="85">
        <v>32485</v>
      </c>
      <c r="E18" s="14">
        <f t="shared" si="1"/>
        <v>65213.32</v>
      </c>
      <c r="F18" s="71"/>
      <c r="G18" s="69"/>
    </row>
    <row r="19" spans="1:7" x14ac:dyDescent="0.25">
      <c r="A19" s="1">
        <v>511548</v>
      </c>
      <c r="B19" s="44" t="s">
        <v>58</v>
      </c>
      <c r="C19" s="29">
        <f>103088.76+8535.51</f>
        <v>111624.26999999999</v>
      </c>
      <c r="D19" s="85">
        <v>105996.26</v>
      </c>
      <c r="E19" s="14">
        <f t="shared" si="1"/>
        <v>217620.52999999997</v>
      </c>
      <c r="F19" s="71"/>
      <c r="G19" s="69"/>
    </row>
    <row r="20" spans="1:7" ht="15.75" thickBot="1" x14ac:dyDescent="0.3">
      <c r="A20" s="1">
        <v>511611</v>
      </c>
      <c r="B20" s="68" t="s">
        <v>47</v>
      </c>
      <c r="C20" s="29">
        <f>36811.88+1008.86</f>
        <v>37820.74</v>
      </c>
      <c r="D20" s="85">
        <v>15215.8</v>
      </c>
      <c r="E20" s="14">
        <f t="shared" si="1"/>
        <v>53036.539999999994</v>
      </c>
      <c r="F20" s="71"/>
      <c r="G20" s="69"/>
    </row>
    <row r="21" spans="1:7" ht="15.75" hidden="1" thickBot="1" x14ac:dyDescent="0.3">
      <c r="B21" s="83" t="s">
        <v>71</v>
      </c>
      <c r="C21" s="29">
        <v>0</v>
      </c>
      <c r="D21" s="29">
        <v>0</v>
      </c>
      <c r="E21" s="29">
        <f t="shared" si="1"/>
        <v>0</v>
      </c>
    </row>
    <row r="22" spans="1:7" ht="15.75" hidden="1" thickBot="1" x14ac:dyDescent="0.3">
      <c r="B22" s="32" t="s">
        <v>72</v>
      </c>
      <c r="C22" s="14">
        <v>0</v>
      </c>
      <c r="D22" s="14">
        <v>0</v>
      </c>
      <c r="E22" s="14">
        <f t="shared" si="1"/>
        <v>0</v>
      </c>
    </row>
    <row r="23" spans="1:7" ht="15.75" hidden="1" thickBot="1" x14ac:dyDescent="0.3">
      <c r="B23" s="32" t="s">
        <v>73</v>
      </c>
      <c r="C23" s="14">
        <v>0</v>
      </c>
      <c r="D23" s="14">
        <v>0</v>
      </c>
      <c r="E23" s="14">
        <f t="shared" si="1"/>
        <v>0</v>
      </c>
    </row>
    <row r="24" spans="1:7" ht="15.75" thickBot="1" x14ac:dyDescent="0.3">
      <c r="B24" s="16" t="s">
        <v>17</v>
      </c>
      <c r="C24" s="17">
        <f t="shared" ref="C24:D24" si="2">SUM(C9:C23)</f>
        <v>1295883.52</v>
      </c>
      <c r="D24" s="17">
        <f t="shared" si="2"/>
        <v>1238199.74</v>
      </c>
      <c r="E24" s="17">
        <f>SUM(E9:E23)</f>
        <v>2534083.2599999998</v>
      </c>
    </row>
    <row r="25" spans="1:7" x14ac:dyDescent="0.25">
      <c r="E25" s="35"/>
    </row>
    <row r="26" spans="1:7" x14ac:dyDescent="0.25">
      <c r="B26" s="40"/>
      <c r="C26" s="40"/>
      <c r="D26" s="35"/>
    </row>
    <row r="27" spans="1:7" x14ac:dyDescent="0.25">
      <c r="A27" s="1" t="s">
        <v>0</v>
      </c>
      <c r="B27" s="1" t="s">
        <v>74</v>
      </c>
      <c r="C27" s="1"/>
      <c r="D27" s="35"/>
    </row>
    <row r="28" spans="1:7" x14ac:dyDescent="0.25">
      <c r="A28" s="1"/>
      <c r="B28" s="1" t="s">
        <v>75</v>
      </c>
      <c r="C28" s="1"/>
      <c r="F28"/>
    </row>
    <row r="29" spans="1:7" x14ac:dyDescent="0.25">
      <c r="A29" s="1"/>
      <c r="B29" s="1"/>
      <c r="C29" s="1"/>
      <c r="D29" s="66"/>
    </row>
    <row r="30" spans="1:7" x14ac:dyDescent="0.25">
      <c r="D30" s="66"/>
    </row>
    <row r="31" spans="1:7" x14ac:dyDescent="0.25">
      <c r="D31" s="66"/>
    </row>
    <row r="32" spans="1:7" x14ac:dyDescent="0.25">
      <c r="B32" s="1"/>
    </row>
    <row r="33" spans="2:2" x14ac:dyDescent="0.25">
      <c r="B33" s="1"/>
    </row>
  </sheetData>
  <mergeCells count="4">
    <mergeCell ref="B2:E2"/>
    <mergeCell ref="B7:B8"/>
    <mergeCell ref="B1:E1"/>
    <mergeCell ref="B3:E3"/>
  </mergeCells>
  <phoneticPr fontId="0" type="noConversion"/>
  <pageMargins left="0.98425196850393704" right="0.19685039370078741" top="0.74803149606299213" bottom="0.98425196850393704" header="0" footer="0"/>
  <pageSetup scale="5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F24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1" sqref="A21:C23"/>
    </sheetView>
  </sheetViews>
  <sheetFormatPr baseColWidth="10" defaultRowHeight="15" x14ac:dyDescent="0.25"/>
  <cols>
    <col min="1" max="1" width="11.42578125" style="23"/>
    <col min="2" max="2" width="30.5703125" style="23" customWidth="1"/>
    <col min="3" max="3" width="11.5703125" style="23" customWidth="1"/>
    <col min="4" max="4" width="13.28515625" style="23" customWidth="1"/>
    <col min="5" max="5" width="16.42578125" style="23" customWidth="1"/>
    <col min="6" max="6" width="11.42578125" style="24"/>
    <col min="7" max="16384" width="11.42578125" style="23"/>
  </cols>
  <sheetData>
    <row r="1" spans="1:5" ht="19.5" x14ac:dyDescent="0.4">
      <c r="B1" s="112" t="s">
        <v>66</v>
      </c>
      <c r="C1" s="112"/>
      <c r="D1" s="112"/>
      <c r="E1" s="112"/>
    </row>
    <row r="2" spans="1:5" ht="19.5" x14ac:dyDescent="0.4">
      <c r="B2" s="112" t="s">
        <v>68</v>
      </c>
      <c r="C2" s="112"/>
      <c r="D2" s="112"/>
      <c r="E2" s="112"/>
    </row>
    <row r="3" spans="1:5" ht="19.5" x14ac:dyDescent="0.4">
      <c r="B3" s="112" t="s">
        <v>112</v>
      </c>
      <c r="C3" s="112"/>
      <c r="D3" s="112"/>
      <c r="E3" s="112"/>
    </row>
    <row r="4" spans="1:5" x14ac:dyDescent="0.25">
      <c r="B4" s="1"/>
      <c r="D4" s="1"/>
      <c r="E4" s="1"/>
    </row>
    <row r="5" spans="1:5" x14ac:dyDescent="0.25">
      <c r="B5" s="1"/>
      <c r="C5" s="1"/>
      <c r="D5" s="1"/>
      <c r="E5" s="1"/>
    </row>
    <row r="6" spans="1:5" ht="15.75" thickBot="1" x14ac:dyDescent="0.3">
      <c r="B6" s="1" t="s">
        <v>50</v>
      </c>
      <c r="C6" s="1"/>
      <c r="D6" s="1"/>
      <c r="E6" s="1" t="s">
        <v>18</v>
      </c>
    </row>
    <row r="7" spans="1:5" x14ac:dyDescent="0.25">
      <c r="A7" s="86" t="s">
        <v>77</v>
      </c>
      <c r="B7" s="2" t="s">
        <v>16</v>
      </c>
      <c r="C7" s="2" t="s">
        <v>15</v>
      </c>
      <c r="D7" s="2" t="s">
        <v>28</v>
      </c>
      <c r="E7" s="2" t="s">
        <v>12</v>
      </c>
    </row>
    <row r="8" spans="1:5" x14ac:dyDescent="0.25">
      <c r="B8" s="6"/>
      <c r="C8" s="6">
        <v>2015</v>
      </c>
      <c r="D8" s="6">
        <f t="shared" ref="D8" si="0">+C8</f>
        <v>2015</v>
      </c>
      <c r="E8" s="6">
        <v>2015</v>
      </c>
    </row>
    <row r="9" spans="1:5" hidden="1" x14ac:dyDescent="0.25">
      <c r="A9" s="1" t="s">
        <v>80</v>
      </c>
      <c r="B9" s="43" t="s">
        <v>20</v>
      </c>
      <c r="C9" s="18">
        <v>0</v>
      </c>
      <c r="D9" s="18">
        <v>0</v>
      </c>
      <c r="E9" s="18">
        <f t="shared" ref="E9:E18" si="1">SUM(C9:D9)</f>
        <v>0</v>
      </c>
    </row>
    <row r="10" spans="1:5" hidden="1" x14ac:dyDescent="0.25">
      <c r="A10" s="1"/>
      <c r="B10" s="44" t="s">
        <v>21</v>
      </c>
      <c r="C10" s="29">
        <v>0</v>
      </c>
      <c r="D10" s="14">
        <v>0</v>
      </c>
      <c r="E10" s="14">
        <f t="shared" si="1"/>
        <v>0</v>
      </c>
    </row>
    <row r="11" spans="1:5" hidden="1" x14ac:dyDescent="0.25">
      <c r="A11" s="1" t="s">
        <v>81</v>
      </c>
      <c r="B11" s="44" t="s">
        <v>22</v>
      </c>
      <c r="C11" s="14">
        <v>0</v>
      </c>
      <c r="D11" s="14">
        <v>0</v>
      </c>
      <c r="E11" s="14">
        <f t="shared" si="1"/>
        <v>0</v>
      </c>
    </row>
    <row r="12" spans="1:5" x14ac:dyDescent="0.25">
      <c r="A12" s="1">
        <v>512111</v>
      </c>
      <c r="B12" s="44" t="s">
        <v>20</v>
      </c>
      <c r="C12" s="14">
        <v>3474.07</v>
      </c>
      <c r="D12" s="14">
        <v>33763.9</v>
      </c>
      <c r="E12" s="14">
        <f t="shared" si="1"/>
        <v>37237.97</v>
      </c>
    </row>
    <row r="13" spans="1:5" x14ac:dyDescent="0.25">
      <c r="A13" s="1">
        <v>512141</v>
      </c>
      <c r="B13" s="44" t="s">
        <v>95</v>
      </c>
      <c r="C13" s="14">
        <v>20745.02</v>
      </c>
      <c r="D13" s="14">
        <v>8962.11</v>
      </c>
      <c r="E13" s="14">
        <f t="shared" si="1"/>
        <v>29707.13</v>
      </c>
    </row>
    <row r="14" spans="1:5" x14ac:dyDescent="0.25">
      <c r="A14" s="1">
        <v>512211</v>
      </c>
      <c r="B14" s="44" t="s">
        <v>52</v>
      </c>
      <c r="C14" s="14">
        <v>827.1</v>
      </c>
      <c r="D14" s="14">
        <v>560</v>
      </c>
      <c r="E14" s="14">
        <f t="shared" si="1"/>
        <v>1387.1</v>
      </c>
    </row>
    <row r="15" spans="1:5" x14ac:dyDescent="0.25">
      <c r="A15" s="1">
        <v>512153</v>
      </c>
      <c r="B15" s="44" t="s">
        <v>123</v>
      </c>
      <c r="C15" s="14">
        <v>0</v>
      </c>
      <c r="D15" s="14">
        <v>0</v>
      </c>
      <c r="E15" s="14">
        <f t="shared" si="1"/>
        <v>0</v>
      </c>
    </row>
    <row r="16" spans="1:5" x14ac:dyDescent="0.25">
      <c r="A16" s="1">
        <v>512161</v>
      </c>
      <c r="B16" s="44" t="s">
        <v>96</v>
      </c>
      <c r="C16" s="14">
        <v>278.05</v>
      </c>
      <c r="D16" s="14">
        <v>6197.02</v>
      </c>
      <c r="E16" s="14">
        <f t="shared" si="1"/>
        <v>6475.0700000000006</v>
      </c>
    </row>
    <row r="17" spans="1:5" x14ac:dyDescent="0.25">
      <c r="A17" s="1">
        <v>512533</v>
      </c>
      <c r="B17" s="44" t="s">
        <v>124</v>
      </c>
      <c r="C17" s="14">
        <v>0</v>
      </c>
      <c r="D17" s="14">
        <v>0</v>
      </c>
      <c r="E17" s="14">
        <f t="shared" si="1"/>
        <v>0</v>
      </c>
    </row>
    <row r="18" spans="1:5" x14ac:dyDescent="0.25">
      <c r="A18" s="1">
        <v>512610</v>
      </c>
      <c r="B18" s="107" t="s">
        <v>114</v>
      </c>
      <c r="C18" s="108">
        <v>0</v>
      </c>
      <c r="D18" s="108">
        <v>4007.63</v>
      </c>
      <c r="E18" s="108">
        <f t="shared" si="1"/>
        <v>4007.63</v>
      </c>
    </row>
    <row r="19" spans="1:5" ht="15.75" thickBot="1" x14ac:dyDescent="0.3">
      <c r="A19" s="1"/>
      <c r="B19" s="7" t="s">
        <v>17</v>
      </c>
      <c r="C19" s="20">
        <f>SUM(C9:C16)</f>
        <v>25324.239999999998</v>
      </c>
      <c r="D19" s="20">
        <f>SUM(D9:D18)</f>
        <v>53490.659999999996</v>
      </c>
      <c r="E19" s="20">
        <f>SUM(E9:E18)</f>
        <v>78814.900000000023</v>
      </c>
    </row>
    <row r="20" spans="1:5" x14ac:dyDescent="0.25">
      <c r="D20" s="24"/>
    </row>
    <row r="21" spans="1:5" x14ac:dyDescent="0.25">
      <c r="B21" s="40"/>
      <c r="C21" s="40"/>
    </row>
    <row r="22" spans="1:5" x14ac:dyDescent="0.25">
      <c r="A22" s="1" t="s">
        <v>0</v>
      </c>
      <c r="B22" s="1" t="s">
        <v>74</v>
      </c>
      <c r="C22" s="1"/>
    </row>
    <row r="23" spans="1:5" x14ac:dyDescent="0.25">
      <c r="A23" s="1"/>
      <c r="B23" s="1" t="s">
        <v>75</v>
      </c>
      <c r="C23" s="1"/>
    </row>
    <row r="24" spans="1:5" x14ac:dyDescent="0.25">
      <c r="A24" s="1"/>
      <c r="B24" s="1"/>
      <c r="C24" s="1"/>
    </row>
  </sheetData>
  <mergeCells count="3">
    <mergeCell ref="B1:E1"/>
    <mergeCell ref="B2:E2"/>
    <mergeCell ref="B3:E3"/>
  </mergeCells>
  <phoneticPr fontId="0" type="noConversion"/>
  <pageMargins left="0.98425196850393704" right="0.19685039370078741" top="0.70866141732283472" bottom="0.98425196850393704" header="0" footer="0"/>
  <pageSetup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H4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23" sqref="E23"/>
    </sheetView>
  </sheetViews>
  <sheetFormatPr baseColWidth="10" defaultRowHeight="15" x14ac:dyDescent="0.25"/>
  <cols>
    <col min="1" max="1" width="11.42578125" style="23"/>
    <col min="2" max="2" width="41.5703125" style="23" bestFit="1" customWidth="1"/>
    <col min="3" max="3" width="12.28515625" style="23" customWidth="1"/>
    <col min="4" max="4" width="12" style="23" customWidth="1"/>
    <col min="5" max="5" width="14.7109375" style="23" bestFit="1" customWidth="1"/>
    <col min="6" max="6" width="11.42578125" style="24"/>
    <col min="7" max="7" width="11.42578125" style="23"/>
    <col min="8" max="8" width="12.42578125" style="23" customWidth="1"/>
    <col min="9" max="16384" width="11.42578125" style="23"/>
  </cols>
  <sheetData>
    <row r="1" spans="1:7" ht="15.75" x14ac:dyDescent="0.3">
      <c r="A1" s="21"/>
      <c r="B1" s="117" t="s">
        <v>66</v>
      </c>
      <c r="C1" s="117"/>
      <c r="D1" s="117"/>
      <c r="E1" s="117"/>
    </row>
    <row r="2" spans="1:7" ht="15.75" x14ac:dyDescent="0.3">
      <c r="A2" s="21"/>
      <c r="B2" s="117" t="s">
        <v>67</v>
      </c>
      <c r="C2" s="117"/>
      <c r="D2" s="117"/>
      <c r="E2" s="117"/>
    </row>
    <row r="3" spans="1:7" ht="15.75" x14ac:dyDescent="0.3">
      <c r="A3" s="21"/>
      <c r="B3" s="117" t="s">
        <v>112</v>
      </c>
      <c r="C3" s="117"/>
      <c r="D3" s="117"/>
      <c r="E3" s="117"/>
    </row>
    <row r="4" spans="1:7" x14ac:dyDescent="0.25">
      <c r="B4" s="1"/>
      <c r="D4" s="1"/>
      <c r="E4" s="1"/>
    </row>
    <row r="5" spans="1:7" x14ac:dyDescent="0.25">
      <c r="C5" s="1"/>
      <c r="D5" s="1"/>
      <c r="E5" s="1"/>
    </row>
    <row r="6" spans="1:7" ht="15.75" thickBot="1" x14ac:dyDescent="0.3">
      <c r="B6" s="1" t="s">
        <v>50</v>
      </c>
      <c r="C6" s="1"/>
      <c r="D6" s="1"/>
      <c r="E6" s="1" t="s">
        <v>3</v>
      </c>
      <c r="G6" s="1"/>
    </row>
    <row r="7" spans="1:7" x14ac:dyDescent="0.25">
      <c r="A7" s="86" t="s">
        <v>77</v>
      </c>
      <c r="B7" s="115" t="s">
        <v>16</v>
      </c>
      <c r="C7" s="2" t="s">
        <v>15</v>
      </c>
      <c r="D7" s="2" t="s">
        <v>28</v>
      </c>
      <c r="E7" s="2" t="s">
        <v>12</v>
      </c>
    </row>
    <row r="8" spans="1:7" ht="15.75" thickBot="1" x14ac:dyDescent="0.3">
      <c r="B8" s="116"/>
      <c r="C8" s="6">
        <v>2015</v>
      </c>
      <c r="D8" s="6">
        <f t="shared" ref="D8" si="0">+C8</f>
        <v>2015</v>
      </c>
      <c r="E8" s="7">
        <v>2015</v>
      </c>
    </row>
    <row r="9" spans="1:7" x14ac:dyDescent="0.25">
      <c r="A9" s="1">
        <v>513112</v>
      </c>
      <c r="B9" s="44" t="s">
        <v>115</v>
      </c>
      <c r="C9" s="14">
        <v>0</v>
      </c>
      <c r="D9" s="14">
        <v>4419</v>
      </c>
      <c r="E9" s="14">
        <f t="shared" ref="E9:E33" si="1">SUM(C9:D9)</f>
        <v>4419</v>
      </c>
    </row>
    <row r="10" spans="1:7" ht="13.5" customHeight="1" x14ac:dyDescent="0.25">
      <c r="A10" s="1">
        <v>513131</v>
      </c>
      <c r="B10" s="44" t="s">
        <v>97</v>
      </c>
      <c r="C10" s="14">
        <v>881.6</v>
      </c>
      <c r="D10" s="14">
        <v>0</v>
      </c>
      <c r="E10" s="14">
        <f t="shared" si="1"/>
        <v>881.6</v>
      </c>
    </row>
    <row r="11" spans="1:7" ht="13.5" customHeight="1" x14ac:dyDescent="0.25">
      <c r="A11" s="1">
        <v>513141</v>
      </c>
      <c r="B11" s="44" t="s">
        <v>116</v>
      </c>
      <c r="C11" s="14">
        <v>0</v>
      </c>
      <c r="D11" s="14">
        <v>2791.91</v>
      </c>
      <c r="E11" s="14">
        <f t="shared" si="1"/>
        <v>2791.91</v>
      </c>
    </row>
    <row r="12" spans="1:7" x14ac:dyDescent="0.25">
      <c r="A12" s="1">
        <v>513181</v>
      </c>
      <c r="B12" s="44" t="s">
        <v>57</v>
      </c>
      <c r="C12" s="14">
        <v>492.01</v>
      </c>
      <c r="D12" s="14">
        <v>0</v>
      </c>
      <c r="E12" s="14">
        <f t="shared" si="1"/>
        <v>492.01</v>
      </c>
    </row>
    <row r="13" spans="1:7" hidden="1" x14ac:dyDescent="0.25">
      <c r="A13" s="1"/>
      <c r="B13" s="44"/>
      <c r="C13" s="14">
        <v>0</v>
      </c>
      <c r="D13" s="14">
        <v>0</v>
      </c>
      <c r="E13" s="14">
        <f t="shared" si="1"/>
        <v>0</v>
      </c>
    </row>
    <row r="14" spans="1:7" hidden="1" x14ac:dyDescent="0.25">
      <c r="A14" s="1"/>
      <c r="B14" s="44"/>
      <c r="C14" s="14">
        <v>0</v>
      </c>
      <c r="D14" s="14">
        <v>0</v>
      </c>
      <c r="E14" s="14">
        <f t="shared" si="1"/>
        <v>0</v>
      </c>
    </row>
    <row r="15" spans="1:7" hidden="1" x14ac:dyDescent="0.25">
      <c r="A15" s="1"/>
      <c r="B15" s="44"/>
      <c r="C15" s="14">
        <v>0</v>
      </c>
      <c r="D15" s="14">
        <v>0</v>
      </c>
      <c r="E15" s="14">
        <f t="shared" si="1"/>
        <v>0</v>
      </c>
    </row>
    <row r="16" spans="1:7" hidden="1" x14ac:dyDescent="0.25">
      <c r="A16" s="1"/>
      <c r="B16" s="44"/>
      <c r="C16" s="14">
        <v>0</v>
      </c>
      <c r="D16" s="14">
        <v>0</v>
      </c>
      <c r="E16" s="14">
        <f t="shared" si="1"/>
        <v>0</v>
      </c>
    </row>
    <row r="17" spans="1:8" ht="16.5" customHeight="1" x14ac:dyDescent="0.25">
      <c r="A17" s="1">
        <v>513221</v>
      </c>
      <c r="B17" s="44" t="s">
        <v>98</v>
      </c>
      <c r="C17" s="14">
        <v>23200</v>
      </c>
      <c r="D17" s="14">
        <v>23200</v>
      </c>
      <c r="E17" s="14">
        <f t="shared" si="1"/>
        <v>46400</v>
      </c>
    </row>
    <row r="18" spans="1:8" x14ac:dyDescent="0.25">
      <c r="A18" s="1">
        <v>513222</v>
      </c>
      <c r="B18" s="44" t="s">
        <v>99</v>
      </c>
      <c r="C18" s="14">
        <v>26912</v>
      </c>
      <c r="D18" s="14">
        <v>34916</v>
      </c>
      <c r="E18" s="14">
        <f t="shared" si="1"/>
        <v>61828</v>
      </c>
    </row>
    <row r="19" spans="1:8" hidden="1" x14ac:dyDescent="0.25">
      <c r="A19" s="1"/>
      <c r="B19" s="44"/>
      <c r="C19" s="14">
        <v>0</v>
      </c>
      <c r="D19" s="14">
        <v>0</v>
      </c>
      <c r="E19" s="14">
        <f t="shared" si="1"/>
        <v>0</v>
      </c>
    </row>
    <row r="20" spans="1:8" x14ac:dyDescent="0.25">
      <c r="A20" s="1">
        <v>513223</v>
      </c>
      <c r="B20" s="44" t="s">
        <v>100</v>
      </c>
      <c r="C20" s="14">
        <v>4060</v>
      </c>
      <c r="D20" s="14">
        <v>4060</v>
      </c>
      <c r="E20" s="14">
        <f t="shared" si="1"/>
        <v>8120</v>
      </c>
    </row>
    <row r="21" spans="1:8" x14ac:dyDescent="0.25">
      <c r="A21" s="1">
        <v>513224</v>
      </c>
      <c r="B21" s="44" t="s">
        <v>117</v>
      </c>
      <c r="C21" s="14">
        <v>0</v>
      </c>
      <c r="D21" s="14">
        <v>8004</v>
      </c>
      <c r="E21" s="14">
        <f t="shared" si="1"/>
        <v>8004</v>
      </c>
    </row>
    <row r="22" spans="1:8" x14ac:dyDescent="0.25">
      <c r="A22" s="1">
        <v>513512</v>
      </c>
      <c r="B22" s="44" t="s">
        <v>101</v>
      </c>
      <c r="C22" s="14">
        <v>2424.71</v>
      </c>
      <c r="D22" s="14">
        <v>1202.4000000000001</v>
      </c>
      <c r="E22" s="14">
        <f t="shared" si="1"/>
        <v>3627.11</v>
      </c>
    </row>
    <row r="23" spans="1:8" x14ac:dyDescent="0.25">
      <c r="A23" s="1">
        <v>513532</v>
      </c>
      <c r="B23" s="44" t="s">
        <v>102</v>
      </c>
      <c r="C23" s="14">
        <v>499.99</v>
      </c>
      <c r="D23" s="19">
        <v>0</v>
      </c>
      <c r="E23" s="14">
        <f t="shared" si="1"/>
        <v>499.99</v>
      </c>
    </row>
    <row r="24" spans="1:8" x14ac:dyDescent="0.25">
      <c r="A24" s="1">
        <v>513550</v>
      </c>
      <c r="B24" s="44" t="s">
        <v>118</v>
      </c>
      <c r="C24" s="14">
        <v>1902.4</v>
      </c>
      <c r="D24" s="19">
        <v>21417.37</v>
      </c>
      <c r="E24" s="14">
        <f t="shared" si="1"/>
        <v>23319.77</v>
      </c>
    </row>
    <row r="25" spans="1:8" x14ac:dyDescent="0.25">
      <c r="A25" s="1">
        <v>513571</v>
      </c>
      <c r="B25" s="44" t="s">
        <v>103</v>
      </c>
      <c r="C25" s="14">
        <v>-6119</v>
      </c>
      <c r="D25" s="19">
        <v>0</v>
      </c>
      <c r="E25" s="14">
        <f t="shared" si="1"/>
        <v>-6119</v>
      </c>
      <c r="H25" s="106"/>
    </row>
    <row r="26" spans="1:8" x14ac:dyDescent="0.25">
      <c r="A26" s="1">
        <v>513581</v>
      </c>
      <c r="B26" s="44" t="s">
        <v>104</v>
      </c>
      <c r="C26" s="14">
        <v>9.2799999999999994</v>
      </c>
      <c r="D26" s="19">
        <v>7424</v>
      </c>
      <c r="E26" s="14">
        <f t="shared" si="1"/>
        <v>7433.28</v>
      </c>
    </row>
    <row r="27" spans="1:8" x14ac:dyDescent="0.25">
      <c r="A27" s="1">
        <v>513582</v>
      </c>
      <c r="B27" s="44" t="s">
        <v>105</v>
      </c>
      <c r="C27" s="14">
        <v>2100</v>
      </c>
      <c r="D27" s="19">
        <v>2100</v>
      </c>
      <c r="E27" s="14">
        <f t="shared" si="1"/>
        <v>4200</v>
      </c>
    </row>
    <row r="28" spans="1:8" x14ac:dyDescent="0.25">
      <c r="A28" s="1">
        <v>513741</v>
      </c>
      <c r="B28" s="44" t="s">
        <v>106</v>
      </c>
      <c r="C28" s="14">
        <v>300</v>
      </c>
      <c r="D28" s="19">
        <v>675</v>
      </c>
      <c r="E28" s="14">
        <f t="shared" si="1"/>
        <v>975</v>
      </c>
    </row>
    <row r="29" spans="1:8" x14ac:dyDescent="0.25">
      <c r="A29" s="1">
        <v>513751</v>
      </c>
      <c r="B29" s="44" t="s">
        <v>49</v>
      </c>
      <c r="C29" s="14">
        <v>587.99</v>
      </c>
      <c r="D29" s="19">
        <v>0</v>
      </c>
      <c r="E29" s="14">
        <f t="shared" si="1"/>
        <v>587.99</v>
      </c>
    </row>
    <row r="30" spans="1:8" x14ac:dyDescent="0.25">
      <c r="A30" s="1">
        <v>513910</v>
      </c>
      <c r="B30" s="44" t="s">
        <v>107</v>
      </c>
      <c r="C30" s="14">
        <v>957.74</v>
      </c>
      <c r="D30" s="19">
        <v>0</v>
      </c>
      <c r="E30" s="14">
        <f t="shared" si="1"/>
        <v>957.74</v>
      </c>
    </row>
    <row r="31" spans="1:8" x14ac:dyDescent="0.25">
      <c r="A31" s="1">
        <v>513930</v>
      </c>
      <c r="B31" s="44" t="s">
        <v>119</v>
      </c>
      <c r="C31" s="14">
        <v>0</v>
      </c>
      <c r="D31" s="19">
        <v>7650.2</v>
      </c>
      <c r="E31" s="14">
        <f t="shared" si="1"/>
        <v>7650.2</v>
      </c>
    </row>
    <row r="32" spans="1:8" x14ac:dyDescent="0.25">
      <c r="A32" s="1">
        <v>513941</v>
      </c>
      <c r="B32" s="44" t="s">
        <v>108</v>
      </c>
      <c r="C32" s="14">
        <v>-24328</v>
      </c>
      <c r="D32" s="19">
        <v>0</v>
      </c>
      <c r="E32" s="14">
        <f t="shared" si="1"/>
        <v>-24328</v>
      </c>
    </row>
    <row r="33" spans="1:7" ht="15.75" thickBot="1" x14ac:dyDescent="0.3">
      <c r="A33" s="1">
        <v>513970</v>
      </c>
      <c r="B33" s="104" t="s">
        <v>120</v>
      </c>
      <c r="C33" s="105">
        <v>0</v>
      </c>
      <c r="D33" s="46">
        <v>19425.759999999998</v>
      </c>
      <c r="E33" s="14">
        <f t="shared" si="1"/>
        <v>19425.759999999998</v>
      </c>
    </row>
    <row r="34" spans="1:7" ht="15.75" thickBot="1" x14ac:dyDescent="0.3">
      <c r="B34" s="16" t="s">
        <v>17</v>
      </c>
      <c r="C34" s="17">
        <f>SUM(C10:C32)</f>
        <v>33880.719999999994</v>
      </c>
      <c r="D34" s="17">
        <f>SUM(D9:D33)</f>
        <v>137285.63999999998</v>
      </c>
      <c r="E34" s="17">
        <f>SUM(E9:E33)</f>
        <v>171166.36</v>
      </c>
      <c r="G34" s="1"/>
    </row>
    <row r="35" spans="1:7" x14ac:dyDescent="0.25">
      <c r="A35" s="1"/>
      <c r="B35" s="1"/>
      <c r="C35" s="1"/>
    </row>
    <row r="36" spans="1:7" x14ac:dyDescent="0.25">
      <c r="A36" s="1"/>
      <c r="B36" s="1"/>
      <c r="C36" s="1"/>
    </row>
    <row r="38" spans="1:7" x14ac:dyDescent="0.25">
      <c r="B38" s="40"/>
      <c r="C38" s="40"/>
    </row>
    <row r="39" spans="1:7" x14ac:dyDescent="0.25">
      <c r="A39" s="1" t="s">
        <v>0</v>
      </c>
      <c r="B39" s="1" t="s">
        <v>74</v>
      </c>
      <c r="C39" s="1"/>
    </row>
    <row r="40" spans="1:7" x14ac:dyDescent="0.25">
      <c r="A40" s="1"/>
      <c r="B40" s="1" t="s">
        <v>75</v>
      </c>
      <c r="C40" s="1"/>
    </row>
  </sheetData>
  <mergeCells count="4">
    <mergeCell ref="B7:B8"/>
    <mergeCell ref="B1:E1"/>
    <mergeCell ref="B2:E2"/>
    <mergeCell ref="B3:E3"/>
  </mergeCells>
  <phoneticPr fontId="0" type="noConversion"/>
  <pageMargins left="0.98425196850393704" right="0.19685039370078741" top="0.74803149606299213" bottom="0.98425196850393704" header="0" footer="0"/>
  <pageSetup scale="4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Q18"/>
  <sheetViews>
    <sheetView workbookViewId="0"/>
  </sheetViews>
  <sheetFormatPr baseColWidth="10" defaultRowHeight="12.75" x14ac:dyDescent="0.2"/>
  <cols>
    <col min="2" max="2" width="23.7109375" customWidth="1"/>
    <col min="3" max="3" width="17.7109375" customWidth="1"/>
    <col min="4" max="4" width="11.42578125" customWidth="1"/>
    <col min="5" max="14" width="11.42578125" hidden="1" customWidth="1"/>
    <col min="15" max="15" width="18" customWidth="1"/>
  </cols>
  <sheetData>
    <row r="1" spans="1:17" s="23" customFormat="1" ht="19.5" x14ac:dyDescent="0.4">
      <c r="A1" s="102"/>
      <c r="B1" s="112" t="s">
        <v>66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24"/>
    </row>
    <row r="2" spans="1:17" s="23" customFormat="1" ht="19.5" x14ac:dyDescent="0.4">
      <c r="A2" s="102"/>
      <c r="B2" s="112" t="s">
        <v>83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24"/>
    </row>
    <row r="3" spans="1:17" s="23" customFormat="1" ht="19.5" x14ac:dyDescent="0.4">
      <c r="A3" s="102"/>
      <c r="B3" s="112" t="s">
        <v>112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24"/>
    </row>
    <row r="4" spans="1:17" s="23" customFormat="1" ht="15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"/>
    </row>
    <row r="5" spans="1:17" s="23" customFormat="1" ht="1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4"/>
    </row>
    <row r="6" spans="1:17" s="23" customFormat="1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3</v>
      </c>
      <c r="P6" s="24"/>
      <c r="Q6" s="1"/>
    </row>
    <row r="7" spans="1:17" s="23" customFormat="1" ht="15" x14ac:dyDescent="0.25">
      <c r="A7" s="86" t="s">
        <v>77</v>
      </c>
      <c r="B7" s="115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3" t="s">
        <v>38</v>
      </c>
      <c r="O7" s="2" t="s">
        <v>12</v>
      </c>
      <c r="P7" s="24"/>
    </row>
    <row r="8" spans="1:17" s="23" customFormat="1" ht="15.75" thickBot="1" x14ac:dyDescent="0.3">
      <c r="B8" s="118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 t="shared" si="0"/>
        <v>2015</v>
      </c>
      <c r="M8" s="6">
        <f t="shared" si="0"/>
        <v>2015</v>
      </c>
      <c r="N8" s="8">
        <f t="shared" si="0"/>
        <v>2015</v>
      </c>
      <c r="O8" s="6">
        <f t="shared" si="0"/>
        <v>2015</v>
      </c>
      <c r="P8" s="24"/>
    </row>
    <row r="9" spans="1:17" s="23" customFormat="1" ht="15.75" thickBot="1" x14ac:dyDescent="0.3">
      <c r="A9" s="1" t="s">
        <v>82</v>
      </c>
      <c r="B9" s="87" t="s">
        <v>48</v>
      </c>
      <c r="C9" s="88">
        <v>93516</v>
      </c>
      <c r="D9" s="89">
        <v>93516</v>
      </c>
      <c r="E9" s="88">
        <v>0</v>
      </c>
      <c r="F9" s="89">
        <v>0</v>
      </c>
      <c r="G9" s="88">
        <v>0</v>
      </c>
      <c r="H9" s="89">
        <v>0</v>
      </c>
      <c r="I9" s="88">
        <v>0</v>
      </c>
      <c r="J9" s="90">
        <v>0</v>
      </c>
      <c r="K9" s="91">
        <v>0</v>
      </c>
      <c r="L9" s="90">
        <v>0</v>
      </c>
      <c r="M9" s="88">
        <v>0</v>
      </c>
      <c r="N9" s="89">
        <v>0</v>
      </c>
      <c r="O9" s="88">
        <f>SUM(C9:N9)</f>
        <v>187032</v>
      </c>
      <c r="P9" s="71"/>
      <c r="Q9" s="69"/>
    </row>
    <row r="10" spans="1:17" ht="13.5" thickBot="1" x14ac:dyDescent="0.25">
      <c r="B10" s="94" t="s">
        <v>17</v>
      </c>
      <c r="C10" s="95">
        <f>SUM(C9)</f>
        <v>93516</v>
      </c>
      <c r="D10" s="95">
        <f t="shared" ref="D10:N10" si="1">SUM(D9)</f>
        <v>93516</v>
      </c>
      <c r="E10" s="95">
        <f t="shared" si="1"/>
        <v>0</v>
      </c>
      <c r="F10" s="95">
        <f t="shared" si="1"/>
        <v>0</v>
      </c>
      <c r="G10" s="95">
        <f t="shared" si="1"/>
        <v>0</v>
      </c>
      <c r="H10" s="95">
        <f t="shared" si="1"/>
        <v>0</v>
      </c>
      <c r="I10" s="95">
        <f t="shared" si="1"/>
        <v>0</v>
      </c>
      <c r="J10" s="95">
        <f t="shared" si="1"/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0</v>
      </c>
      <c r="O10" s="95">
        <f>+O9</f>
        <v>187032</v>
      </c>
    </row>
    <row r="16" spans="1:17" ht="15" x14ac:dyDescent="0.25">
      <c r="A16" s="23"/>
      <c r="B16" s="40"/>
      <c r="C16" s="40"/>
    </row>
    <row r="17" spans="1:3" ht="15" x14ac:dyDescent="0.25">
      <c r="A17" s="1" t="s">
        <v>0</v>
      </c>
      <c r="B17" s="1" t="s">
        <v>74</v>
      </c>
      <c r="C17" s="1"/>
    </row>
    <row r="18" spans="1:3" ht="15" x14ac:dyDescent="0.25">
      <c r="A18" s="1"/>
      <c r="B18" s="1" t="s">
        <v>75</v>
      </c>
      <c r="C18" s="1"/>
    </row>
  </sheetData>
  <mergeCells count="4">
    <mergeCell ref="B1:O1"/>
    <mergeCell ref="B2:O2"/>
    <mergeCell ref="B3:O3"/>
    <mergeCell ref="B7:B8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P25"/>
  <sheetViews>
    <sheetView workbookViewId="0">
      <pane xSplit="2" ySplit="10" topLeftCell="C12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baseColWidth="10" defaultRowHeight="15" x14ac:dyDescent="0.25"/>
  <cols>
    <col min="1" max="1" width="11.42578125" style="23"/>
    <col min="2" max="2" width="31.140625" style="23" customWidth="1"/>
    <col min="3" max="3" width="13.5703125" style="23" customWidth="1"/>
    <col min="4" max="4" width="12.5703125" style="23" customWidth="1"/>
    <col min="5" max="5" width="11.5703125" style="23" hidden="1" customWidth="1"/>
    <col min="6" max="6" width="12.7109375" style="23" hidden="1" customWidth="1"/>
    <col min="7" max="7" width="11.140625" style="23" hidden="1" customWidth="1"/>
    <col min="8" max="8" width="10" style="23" hidden="1" customWidth="1"/>
    <col min="9" max="9" width="11" style="23" hidden="1" customWidth="1"/>
    <col min="10" max="10" width="12.28515625" style="23" hidden="1" customWidth="1"/>
    <col min="11" max="14" width="12.85546875" style="23" hidden="1" customWidth="1"/>
    <col min="15" max="15" width="16.5703125" style="23" customWidth="1"/>
    <col min="16" max="16384" width="11.42578125" style="23"/>
  </cols>
  <sheetData>
    <row r="1" spans="1:16" ht="22.5" x14ac:dyDescent="0.45">
      <c r="B1" s="119" t="s">
        <v>66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6" ht="22.5" x14ac:dyDescent="0.45">
      <c r="B2" s="119" t="s">
        <v>69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6" ht="22.5" x14ac:dyDescent="0.45">
      <c r="B3" s="119" t="s">
        <v>112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B6" s="1"/>
      <c r="C6" s="1"/>
      <c r="D6" s="1"/>
      <c r="E6" s="6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.75" thickBot="1" x14ac:dyDescent="0.3">
      <c r="B7" s="1" t="s">
        <v>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14</v>
      </c>
    </row>
    <row r="8" spans="1:16" x14ac:dyDescent="0.25">
      <c r="B8" s="2" t="s">
        <v>16</v>
      </c>
      <c r="C8" s="2" t="s">
        <v>15</v>
      </c>
      <c r="D8" s="2" t="s">
        <v>28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3" t="s">
        <v>35</v>
      </c>
      <c r="K8" s="2" t="s">
        <v>39</v>
      </c>
      <c r="L8" s="2" t="s">
        <v>76</v>
      </c>
      <c r="M8" s="2" t="s">
        <v>37</v>
      </c>
      <c r="N8" s="2" t="s">
        <v>38</v>
      </c>
      <c r="O8" s="2" t="s">
        <v>12</v>
      </c>
    </row>
    <row r="9" spans="1:16" ht="15.75" thickBot="1" x14ac:dyDescent="0.3">
      <c r="B9" s="7"/>
      <c r="C9" s="7">
        <v>2015</v>
      </c>
      <c r="D9" s="7">
        <f t="shared" ref="D9:K9" si="0">+C9</f>
        <v>2015</v>
      </c>
      <c r="E9" s="7">
        <f t="shared" si="0"/>
        <v>2015</v>
      </c>
      <c r="F9" s="7">
        <f t="shared" si="0"/>
        <v>2015</v>
      </c>
      <c r="G9" s="7">
        <f t="shared" si="0"/>
        <v>2015</v>
      </c>
      <c r="H9" s="7">
        <f t="shared" si="0"/>
        <v>2015</v>
      </c>
      <c r="I9" s="7">
        <f t="shared" si="0"/>
        <v>2015</v>
      </c>
      <c r="J9" s="7">
        <f t="shared" si="0"/>
        <v>2015</v>
      </c>
      <c r="K9" s="7">
        <f t="shared" si="0"/>
        <v>2015</v>
      </c>
      <c r="L9" s="7">
        <f>+K9</f>
        <v>2015</v>
      </c>
      <c r="M9" s="7">
        <f>+J9</f>
        <v>2015</v>
      </c>
      <c r="N9" s="7">
        <f>+K9</f>
        <v>2015</v>
      </c>
      <c r="O9" s="7">
        <f>+N9</f>
        <v>2015</v>
      </c>
    </row>
    <row r="10" spans="1:16" hidden="1" x14ac:dyDescent="0.25">
      <c r="B10" s="43" t="s">
        <v>23</v>
      </c>
      <c r="C10" s="18">
        <v>0</v>
      </c>
      <c r="D10" s="28">
        <v>0</v>
      </c>
      <c r="E10" s="18">
        <v>0</v>
      </c>
      <c r="F10" s="28">
        <v>0</v>
      </c>
      <c r="G10" s="18">
        <v>0</v>
      </c>
      <c r="H10" s="28">
        <v>0</v>
      </c>
      <c r="I10" s="18">
        <v>0</v>
      </c>
      <c r="J10" s="28">
        <v>0</v>
      </c>
      <c r="K10" s="18">
        <v>0</v>
      </c>
      <c r="L10" s="18"/>
      <c r="M10" s="18">
        <v>0</v>
      </c>
      <c r="N10" s="18">
        <v>0</v>
      </c>
      <c r="O10" s="29">
        <f t="shared" ref="O10:O17" si="1">SUM(C10:N10)</f>
        <v>0</v>
      </c>
      <c r="P10" s="37"/>
    </row>
    <row r="11" spans="1:16" hidden="1" x14ac:dyDescent="0.25">
      <c r="B11" s="48" t="s">
        <v>24</v>
      </c>
      <c r="C11" s="38">
        <v>0</v>
      </c>
      <c r="D11" s="92">
        <v>0</v>
      </c>
      <c r="E11" s="38">
        <v>0</v>
      </c>
      <c r="F11" s="92">
        <v>0</v>
      </c>
      <c r="G11" s="38">
        <v>0</v>
      </c>
      <c r="H11" s="92">
        <v>0</v>
      </c>
      <c r="I11" s="38">
        <v>0</v>
      </c>
      <c r="J11" s="92">
        <v>0</v>
      </c>
      <c r="K11" s="38">
        <v>0</v>
      </c>
      <c r="L11" s="38"/>
      <c r="M11" s="38">
        <v>0</v>
      </c>
      <c r="N11" s="38">
        <v>0</v>
      </c>
      <c r="O11" s="38">
        <f t="shared" si="1"/>
        <v>0</v>
      </c>
    </row>
    <row r="12" spans="1:16" ht="15.75" thickBot="1" x14ac:dyDescent="0.3">
      <c r="A12" s="1" t="s">
        <v>85</v>
      </c>
      <c r="B12" s="39" t="s">
        <v>86</v>
      </c>
      <c r="C12" s="15">
        <v>0</v>
      </c>
      <c r="D12" s="45">
        <v>0</v>
      </c>
      <c r="E12" s="15">
        <v>0</v>
      </c>
      <c r="F12" s="45">
        <v>0</v>
      </c>
      <c r="G12" s="15">
        <v>0</v>
      </c>
      <c r="H12" s="45">
        <v>0</v>
      </c>
      <c r="I12" s="15">
        <v>0</v>
      </c>
      <c r="J12" s="45">
        <v>0</v>
      </c>
      <c r="K12" s="15">
        <v>0</v>
      </c>
      <c r="L12" s="15"/>
      <c r="M12" s="15">
        <v>0</v>
      </c>
      <c r="N12" s="15">
        <v>0</v>
      </c>
      <c r="O12" s="93">
        <f>SUM(C12:N12)</f>
        <v>0</v>
      </c>
    </row>
    <row r="13" spans="1:16" hidden="1" x14ac:dyDescent="0.25">
      <c r="B13" s="63" t="s">
        <v>25</v>
      </c>
      <c r="C13" s="29">
        <v>0</v>
      </c>
      <c r="D13" s="85">
        <v>0</v>
      </c>
      <c r="E13" s="29">
        <v>0</v>
      </c>
      <c r="F13" s="85">
        <v>0</v>
      </c>
      <c r="G13" s="29">
        <v>0</v>
      </c>
      <c r="H13" s="85">
        <v>0</v>
      </c>
      <c r="I13" s="29">
        <v>0</v>
      </c>
      <c r="J13" s="85">
        <v>0</v>
      </c>
      <c r="K13" s="29">
        <v>0</v>
      </c>
      <c r="L13" s="29"/>
      <c r="M13" s="29">
        <v>0</v>
      </c>
      <c r="N13" s="29">
        <v>0</v>
      </c>
      <c r="O13" s="29">
        <f t="shared" si="1"/>
        <v>0</v>
      </c>
    </row>
    <row r="14" spans="1:16" hidden="1" x14ac:dyDescent="0.25">
      <c r="B14" s="44" t="s">
        <v>26</v>
      </c>
      <c r="C14" s="14">
        <v>0</v>
      </c>
      <c r="D14" s="19">
        <v>0</v>
      </c>
      <c r="E14" s="14">
        <v>0</v>
      </c>
      <c r="F14" s="19">
        <v>0</v>
      </c>
      <c r="G14" s="14">
        <v>0</v>
      </c>
      <c r="H14" s="19">
        <v>0</v>
      </c>
      <c r="I14" s="14">
        <v>0</v>
      </c>
      <c r="J14" s="19">
        <v>0</v>
      </c>
      <c r="K14" s="14">
        <v>0</v>
      </c>
      <c r="L14" s="14"/>
      <c r="M14" s="14">
        <v>0</v>
      </c>
      <c r="N14" s="14">
        <v>0</v>
      </c>
      <c r="O14" s="14">
        <f t="shared" si="1"/>
        <v>0</v>
      </c>
    </row>
    <row r="15" spans="1:16" hidden="1" x14ac:dyDescent="0.25">
      <c r="B15" s="44" t="s">
        <v>56</v>
      </c>
      <c r="C15" s="14">
        <v>0</v>
      </c>
      <c r="D15" s="19">
        <v>0</v>
      </c>
      <c r="E15" s="14">
        <v>0</v>
      </c>
      <c r="F15" s="19">
        <v>0</v>
      </c>
      <c r="G15" s="14">
        <v>0</v>
      </c>
      <c r="H15" s="19">
        <v>0</v>
      </c>
      <c r="I15" s="14">
        <v>0</v>
      </c>
      <c r="J15" s="19">
        <v>0</v>
      </c>
      <c r="K15" s="14"/>
      <c r="L15" s="14"/>
      <c r="M15" s="14"/>
      <c r="N15" s="14"/>
      <c r="O15" s="14">
        <f t="shared" si="1"/>
        <v>0</v>
      </c>
    </row>
    <row r="16" spans="1:16" hidden="1" x14ac:dyDescent="0.25">
      <c r="B16" s="44" t="s">
        <v>59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1"/>
        <v>0</v>
      </c>
    </row>
    <row r="17" spans="1:15" hidden="1" x14ac:dyDescent="0.25">
      <c r="B17" s="44" t="s">
        <v>27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1"/>
        <v>0</v>
      </c>
    </row>
    <row r="18" spans="1:15" ht="15.75" hidden="1" thickBot="1" x14ac:dyDescent="0.3">
      <c r="B18" s="39" t="s">
        <v>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>SUM(C18:N18)</f>
        <v>0</v>
      </c>
    </row>
    <row r="19" spans="1:15" s="1" customFormat="1" ht="15.75" thickBot="1" x14ac:dyDescent="0.3">
      <c r="B19" s="96" t="s">
        <v>17</v>
      </c>
      <c r="C19" s="97">
        <f>+C12</f>
        <v>0</v>
      </c>
      <c r="D19" s="97">
        <f t="shared" ref="D19:N19" si="2">+D12</f>
        <v>0</v>
      </c>
      <c r="E19" s="97">
        <f t="shared" si="2"/>
        <v>0</v>
      </c>
      <c r="F19" s="97">
        <f t="shared" si="2"/>
        <v>0</v>
      </c>
      <c r="G19" s="97">
        <f t="shared" si="2"/>
        <v>0</v>
      </c>
      <c r="H19" s="97">
        <f t="shared" si="2"/>
        <v>0</v>
      </c>
      <c r="I19" s="97">
        <f t="shared" si="2"/>
        <v>0</v>
      </c>
      <c r="J19" s="97">
        <f t="shared" si="2"/>
        <v>0</v>
      </c>
      <c r="K19" s="97">
        <f t="shared" si="2"/>
        <v>0</v>
      </c>
      <c r="L19" s="97">
        <f t="shared" si="2"/>
        <v>0</v>
      </c>
      <c r="M19" s="97">
        <f t="shared" si="2"/>
        <v>0</v>
      </c>
      <c r="N19" s="97">
        <f t="shared" si="2"/>
        <v>0</v>
      </c>
      <c r="O19" s="97">
        <f>+O12</f>
        <v>0</v>
      </c>
    </row>
    <row r="20" spans="1:15" x14ac:dyDescent="0.25">
      <c r="O20" s="37"/>
    </row>
    <row r="22" spans="1:15" x14ac:dyDescent="0.25">
      <c r="B22" s="40"/>
      <c r="C22" s="40"/>
    </row>
    <row r="23" spans="1:15" x14ac:dyDescent="0.25">
      <c r="A23" s="1" t="s">
        <v>0</v>
      </c>
      <c r="B23" s="1" t="s">
        <v>74</v>
      </c>
      <c r="C23" s="1"/>
    </row>
    <row r="24" spans="1:15" x14ac:dyDescent="0.25">
      <c r="A24" s="1"/>
      <c r="B24" s="1" t="s">
        <v>75</v>
      </c>
      <c r="C24" s="1"/>
    </row>
    <row r="25" spans="1:15" x14ac:dyDescent="0.25">
      <c r="A25" s="1"/>
      <c r="B25" s="1"/>
      <c r="C25" s="1"/>
    </row>
  </sheetData>
  <mergeCells count="3">
    <mergeCell ref="B1:O1"/>
    <mergeCell ref="B2:O2"/>
    <mergeCell ref="B3:O3"/>
  </mergeCells>
  <phoneticPr fontId="0" type="noConversion"/>
  <pageMargins left="0.98425196850393704" right="0.19685039370078741" top="0.9055118110236221" bottom="0.98425196850393704" header="0" footer="0"/>
  <pageSetup scale="8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H39"/>
  <sheetViews>
    <sheetView zoomScaleNormal="100" workbookViewId="0"/>
  </sheetViews>
  <sheetFormatPr baseColWidth="10" defaultRowHeight="12.75" x14ac:dyDescent="0.2"/>
  <cols>
    <col min="1" max="1" width="5.7109375" style="21" customWidth="1"/>
    <col min="2" max="16384" width="11.42578125" style="21"/>
  </cols>
  <sheetData>
    <row r="1" spans="1:8" x14ac:dyDescent="0.2">
      <c r="A1" s="84"/>
      <c r="B1" s="84"/>
      <c r="C1" s="84"/>
      <c r="D1" s="84"/>
      <c r="E1" s="84"/>
      <c r="F1" s="84"/>
      <c r="G1" s="84"/>
      <c r="H1" s="84"/>
    </row>
    <row r="19" spans="2:8" ht="13.5" customHeight="1" x14ac:dyDescent="0.2">
      <c r="B19" s="120"/>
      <c r="C19" s="120"/>
      <c r="D19" s="120"/>
      <c r="E19" s="120"/>
      <c r="F19" s="120"/>
      <c r="G19" s="120"/>
      <c r="H19" s="120"/>
    </row>
    <row r="21" spans="2:8" ht="31.5" x14ac:dyDescent="0.5">
      <c r="B21" s="22"/>
    </row>
    <row r="39" spans="7:7" x14ac:dyDescent="0.2">
      <c r="G39" s="21" t="s">
        <v>53</v>
      </c>
    </row>
  </sheetData>
  <mergeCells count="1">
    <mergeCell ref="B19:H19"/>
  </mergeCells>
  <phoneticPr fontId="0" type="noConversion"/>
  <pageMargins left="0.88" right="0.75" top="0.75" bottom="1" header="0" footer="0"/>
  <pageSetup orientation="portrait" r:id="rId1"/>
  <headerFooter alignWithMargins="0"/>
  <rowBreaks count="4" manualBreakCount="4">
    <brk id="5" min="1" max="7" man="1"/>
    <brk id="19" max="16383" man="1"/>
    <brk id="24" max="16383" man="1"/>
    <brk id="3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7:E21"/>
  <sheetViews>
    <sheetView workbookViewId="0"/>
  </sheetViews>
  <sheetFormatPr baseColWidth="10" defaultRowHeight="26.25" x14ac:dyDescent="0.4"/>
  <cols>
    <col min="1" max="16384" width="11.42578125" style="50"/>
  </cols>
  <sheetData>
    <row r="7" spans="1:5" x14ac:dyDescent="0.4">
      <c r="A7" s="49" t="s">
        <v>40</v>
      </c>
      <c r="B7" s="49"/>
      <c r="C7" s="49"/>
      <c r="D7" s="49"/>
      <c r="E7" s="49"/>
    </row>
    <row r="8" spans="1:5" x14ac:dyDescent="0.4">
      <c r="A8" s="49"/>
      <c r="B8" s="49"/>
      <c r="C8" s="49"/>
      <c r="D8" s="49"/>
      <c r="E8" s="49"/>
    </row>
    <row r="9" spans="1:5" x14ac:dyDescent="0.4">
      <c r="A9" s="49"/>
      <c r="B9" s="49"/>
      <c r="C9" s="49"/>
      <c r="D9" s="49"/>
      <c r="E9" s="49"/>
    </row>
    <row r="10" spans="1:5" x14ac:dyDescent="0.4">
      <c r="A10" s="49" t="s">
        <v>41</v>
      </c>
      <c r="B10" s="49"/>
      <c r="C10" s="49"/>
      <c r="D10" s="49"/>
      <c r="E10" s="49"/>
    </row>
    <row r="11" spans="1:5" x14ac:dyDescent="0.4">
      <c r="A11" s="49"/>
      <c r="B11" s="49"/>
      <c r="C11" s="49"/>
      <c r="D11" s="49"/>
      <c r="E11" s="49"/>
    </row>
    <row r="12" spans="1:5" x14ac:dyDescent="0.4">
      <c r="A12" s="49"/>
      <c r="B12" s="49"/>
      <c r="C12" s="49"/>
      <c r="D12" s="49"/>
      <c r="E12" s="49"/>
    </row>
    <row r="13" spans="1:5" x14ac:dyDescent="0.4">
      <c r="A13" s="49" t="s">
        <v>54</v>
      </c>
      <c r="B13" s="49"/>
      <c r="C13" s="49"/>
      <c r="D13" s="49"/>
      <c r="E13" s="49"/>
    </row>
    <row r="14" spans="1:5" x14ac:dyDescent="0.4">
      <c r="A14" s="49"/>
      <c r="B14" s="49"/>
      <c r="C14" s="49"/>
      <c r="D14" s="49"/>
      <c r="E14" s="49"/>
    </row>
    <row r="15" spans="1:5" x14ac:dyDescent="0.4">
      <c r="A15" s="49"/>
      <c r="B15" s="49"/>
      <c r="C15" s="49"/>
      <c r="D15" s="49"/>
      <c r="E15" s="49"/>
    </row>
    <row r="16" spans="1:5" x14ac:dyDescent="0.4">
      <c r="A16" s="49" t="s">
        <v>55</v>
      </c>
      <c r="B16" s="49"/>
      <c r="C16" s="49"/>
      <c r="D16" s="49"/>
      <c r="E16" s="49"/>
    </row>
    <row r="17" spans="1:5" x14ac:dyDescent="0.4">
      <c r="A17" s="49" t="s">
        <v>42</v>
      </c>
      <c r="B17" s="49"/>
      <c r="C17" s="49"/>
      <c r="D17" s="49"/>
      <c r="E17" s="49"/>
    </row>
    <row r="21" spans="1:5" x14ac:dyDescent="0.4">
      <c r="A21" s="49"/>
    </row>
  </sheetData>
  <phoneticPr fontId="0" type="noConversion"/>
  <pageMargins left="1.1599999999999999" right="0.75" top="0.64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EDO. DE RES.</vt:lpstr>
      <vt:lpstr> PARTIC. Y APORTACIO</vt:lpstr>
      <vt:lpstr>SERV. PERSONALES</vt:lpstr>
      <vt:lpstr>MATER. Y SUMINIS.</vt:lpstr>
      <vt:lpstr>SERV. GENERALES</vt:lpstr>
      <vt:lpstr>PENSIONES Y JUBIL.</vt:lpstr>
      <vt:lpstr>BIENES MUEBLES</vt:lpstr>
      <vt:lpstr>ANEXOS</vt:lpstr>
      <vt:lpstr>CONTENIDO</vt:lpstr>
      <vt:lpstr>LOGOTIPO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2015-07-28T16:38:47Z</cp:lastPrinted>
  <dcterms:created xsi:type="dcterms:W3CDTF">1998-08-25T22:59:10Z</dcterms:created>
  <dcterms:modified xsi:type="dcterms:W3CDTF">2016-05-27T17:08:15Z</dcterms:modified>
</cp:coreProperties>
</file>